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390" firstSheet="1" activeTab="1"/>
  </bookViews>
  <sheets>
    <sheet name="市场比较法" sheetId="4" state="hidden" r:id="rId1"/>
    <sheet name="备案价格" sheetId="36" r:id="rId2"/>
  </sheets>
  <externalReferences>
    <externalReference r:id="rId4"/>
  </externalReferences>
  <definedNames>
    <definedName name="_xlnm._FilterDatabase" localSheetId="1" hidden="1">备案价格!$A$7:$M$136</definedName>
  </definedNames>
  <calcPr calcId="144525"/>
</workbook>
</file>

<file path=xl/sharedStrings.xml><?xml version="1.0" encoding="utf-8"?>
<sst xmlns="http://schemas.openxmlformats.org/spreadsheetml/2006/main" count="588" uniqueCount="107">
  <si>
    <t>片区价值定价</t>
  </si>
  <si>
    <t>参考项目</t>
  </si>
  <si>
    <t>碧桂园云璟</t>
  </si>
  <si>
    <t>碧桂园状元府</t>
  </si>
  <si>
    <t>保利壹号公馆</t>
  </si>
  <si>
    <t>江南天邸</t>
  </si>
  <si>
    <t>评分指标</t>
  </si>
  <si>
    <t>权重</t>
  </si>
  <si>
    <t>评分</t>
  </si>
  <si>
    <t>区位</t>
  </si>
  <si>
    <t>片区形象</t>
  </si>
  <si>
    <t>与市中心的距离</t>
  </si>
  <si>
    <t>道路/交通状况</t>
  </si>
  <si>
    <t>周边自然环境</t>
  </si>
  <si>
    <t>周边人文环境</t>
  </si>
  <si>
    <t>周边配套</t>
  </si>
  <si>
    <t>治安状况</t>
  </si>
  <si>
    <t>片区提升空间</t>
  </si>
  <si>
    <t>总评分</t>
  </si>
  <si>
    <t>折算价格（元）</t>
  </si>
  <si>
    <t>——</t>
  </si>
  <si>
    <t>近3月网签均价</t>
  </si>
  <si>
    <t>参照权重（%）</t>
  </si>
  <si>
    <t>权重均价（元）</t>
  </si>
  <si>
    <t>本项目价格</t>
  </si>
  <si>
    <t>产品价值定价</t>
  </si>
  <si>
    <t>规划设计</t>
  </si>
  <si>
    <t>总体规划</t>
  </si>
  <si>
    <t>社区规模</t>
  </si>
  <si>
    <t>园林环境</t>
  </si>
  <si>
    <t>建筑外观</t>
  </si>
  <si>
    <t>户型设计</t>
  </si>
  <si>
    <t>社区配套</t>
  </si>
  <si>
    <t>商业</t>
  </si>
  <si>
    <t>运动设施</t>
  </si>
  <si>
    <t>其他</t>
  </si>
  <si>
    <t>施工质量</t>
  </si>
  <si>
    <t>物业管理</t>
  </si>
  <si>
    <t>开发商品牌</t>
  </si>
  <si>
    <t>加权后数目（元）</t>
  </si>
  <si>
    <t>区位、产品综合权衡</t>
  </si>
  <si>
    <t>P 现时＝ P区位 ×区位权重 + P产品 × 产品权重</t>
  </si>
  <si>
    <t>P区位</t>
  </si>
  <si>
    <t>P产品</t>
  </si>
  <si>
    <t>价格</t>
  </si>
  <si>
    <t>P现时</t>
  </si>
  <si>
    <t>我部建议</t>
  </si>
  <si>
    <t xml:space="preserve"> </t>
  </si>
  <si>
    <t>附件1：</t>
  </si>
  <si>
    <t>恒福·山湖峰境花园部分新建商品住房销售价格备案表</t>
  </si>
  <si>
    <r>
      <rPr>
        <sz val="13"/>
        <rFont val="仿宋_GB2312"/>
        <charset val="134"/>
      </rPr>
      <t>房地产开发企业名称或中介服务机构名称：</t>
    </r>
    <r>
      <rPr>
        <u/>
        <sz val="13"/>
        <rFont val="仿宋_GB2312"/>
        <charset val="134"/>
      </rPr>
      <t xml:space="preserve"> 英德英隆置业投资有限公司           </t>
    </r>
  </si>
  <si>
    <t>项目名称：恒福·山湖峰境花园12#楼</t>
  </si>
  <si>
    <t>预售许可证号码或确权证明书号码：</t>
  </si>
  <si>
    <t>最后更新日期：</t>
  </si>
  <si>
    <t>幢号</t>
  </si>
  <si>
    <t>房号</t>
  </si>
  <si>
    <t>楼层</t>
  </si>
  <si>
    <t>户型</t>
  </si>
  <si>
    <t>层高（m)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</si>
  <si>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</si>
  <si>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</si>
  <si>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</si>
  <si>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建筑面积销售单价（元/m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</si>
  <si>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t>总售价（元）</t>
  </si>
  <si>
    <t>优惠折扣及其条件</t>
  </si>
  <si>
    <t>销售状态</t>
  </si>
  <si>
    <t>备注</t>
  </si>
  <si>
    <t>12#楼</t>
  </si>
  <si>
    <t>32层</t>
  </si>
  <si>
    <t>4房2厅1卫</t>
  </si>
  <si>
    <t>未销售</t>
  </si>
  <si>
    <t>31层</t>
  </si>
  <si>
    <t>30层</t>
  </si>
  <si>
    <t>29层</t>
  </si>
  <si>
    <t>28层</t>
  </si>
  <si>
    <t>27层</t>
  </si>
  <si>
    <t>26层</t>
  </si>
  <si>
    <t>25层</t>
  </si>
  <si>
    <t>24层</t>
  </si>
  <si>
    <t>23层</t>
  </si>
  <si>
    <t>22层</t>
  </si>
  <si>
    <t>21层</t>
  </si>
  <si>
    <t>20层</t>
  </si>
  <si>
    <t>19层</t>
  </si>
  <si>
    <t>18层</t>
  </si>
  <si>
    <t>17层</t>
  </si>
  <si>
    <t>16层</t>
  </si>
  <si>
    <t>15层</t>
  </si>
  <si>
    <t>14层</t>
  </si>
  <si>
    <t>13层</t>
  </si>
  <si>
    <t>12层</t>
  </si>
  <si>
    <t>11层</t>
  </si>
  <si>
    <t>10层</t>
  </si>
  <si>
    <t>9层</t>
  </si>
  <si>
    <t>8层</t>
  </si>
  <si>
    <t>7层</t>
  </si>
  <si>
    <t>6层</t>
  </si>
  <si>
    <t>5层</t>
  </si>
  <si>
    <t>4层</t>
  </si>
  <si>
    <t>3层</t>
  </si>
  <si>
    <t>2层</t>
  </si>
  <si>
    <t>共计：</t>
  </si>
  <si>
    <t>注：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</si>
  <si>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>监制机关：</t>
  </si>
  <si>
    <t>企业物价员：</t>
  </si>
  <si>
    <t>价格举报投诉电话：12358</t>
  </si>
  <si>
    <t>企业投诉电话：</t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</si>
</sst>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"/>
    <numFmt numFmtId="178" formatCode="0;[Red]0"/>
    <numFmt numFmtId="179" formatCode="0_ "/>
    <numFmt numFmtId="180" formatCode="0.00_);[Red]\(0.00\)"/>
    <numFmt numFmtId="181" formatCode="0_);[Red]\(0\)"/>
    <numFmt numFmtId="182" formatCode="0.000_ "/>
  </numFmts>
  <fonts count="35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6"/>
      <name val="方正小标宋简体"/>
      <charset val="134"/>
    </font>
    <font>
      <sz val="13"/>
      <name val="仿宋_GB2312"/>
      <charset val="134"/>
    </font>
    <font>
      <sz val="11"/>
      <color theme="1"/>
      <name val="微软雅黑"/>
      <charset val="134"/>
    </font>
    <font>
      <b/>
      <sz val="11"/>
      <color indexed="10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indexed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3"/>
      <name val="仿宋_GB2312"/>
      <charset val="134"/>
    </font>
    <font>
      <vertAlign val="superscript"/>
      <sz val="14"/>
      <name val="仿宋_GB2312"/>
      <charset val="134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84588152714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2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16" borderId="2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0" fontId="24" fillId="0" borderId="27" applyNumberFormat="0" applyFill="0" applyAlignment="0" applyProtection="0">
      <alignment vertical="center"/>
    </xf>
    <xf numFmtId="0" fontId="25" fillId="0" borderId="2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20" borderId="29" applyNumberFormat="0" applyAlignment="0" applyProtection="0">
      <alignment vertical="center"/>
    </xf>
    <xf numFmtId="0" fontId="27" fillId="20" borderId="25" applyNumberFormat="0" applyAlignment="0" applyProtection="0">
      <alignment vertical="center"/>
    </xf>
    <xf numFmtId="0" fontId="28" fillId="21" borderId="30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9" fillId="0" borderId="31" applyNumberFormat="0" applyFill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18" fillId="0" borderId="0">
      <alignment vertical="center"/>
    </xf>
    <xf numFmtId="0" fontId="13" fillId="37" borderId="0" applyNumberFormat="0" applyBorder="0" applyAlignment="0" applyProtection="0">
      <alignment vertical="center"/>
    </xf>
    <xf numFmtId="0" fontId="16" fillId="38" borderId="0" applyNumberFormat="0" applyBorder="0" applyAlignment="0" applyProtection="0">
      <alignment vertical="center"/>
    </xf>
    <xf numFmtId="0" fontId="16" fillId="39" borderId="0" applyNumberFormat="0" applyBorder="0" applyAlignment="0" applyProtection="0">
      <alignment vertical="center"/>
    </xf>
    <xf numFmtId="0" fontId="13" fillId="40" borderId="0" applyNumberFormat="0" applyBorder="0" applyAlignment="0" applyProtection="0">
      <alignment vertical="center"/>
    </xf>
    <xf numFmtId="0" fontId="16" fillId="41" borderId="0" applyNumberFormat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83">
    <xf numFmtId="0" fontId="0" fillId="0" borderId="0" xfId="0"/>
    <xf numFmtId="0" fontId="0" fillId="0" borderId="0" xfId="14" applyAlignment="1">
      <alignment horizontal="center"/>
    </xf>
    <xf numFmtId="0" fontId="0" fillId="0" borderId="0" xfId="14" applyNumberFormat="1" applyAlignment="1">
      <alignment horizontal="center"/>
    </xf>
    <xf numFmtId="0" fontId="1" fillId="0" borderId="0" xfId="14" applyFont="1" applyAlignment="1">
      <alignment horizontal="center" vertical="center"/>
    </xf>
    <xf numFmtId="0" fontId="2" fillId="0" borderId="0" xfId="14" applyFont="1" applyAlignment="1">
      <alignment horizontal="center" vertical="center"/>
    </xf>
    <xf numFmtId="0" fontId="3" fillId="0" borderId="0" xfId="14" applyFont="1" applyAlignment="1">
      <alignment horizontal="center" vertical="center"/>
    </xf>
    <xf numFmtId="0" fontId="2" fillId="0" borderId="0" xfId="14" applyNumberFormat="1" applyFont="1" applyAlignment="1">
      <alignment horizontal="center" vertical="center"/>
    </xf>
    <xf numFmtId="0" fontId="4" fillId="0" borderId="0" xfId="14" applyFont="1" applyAlignment="1">
      <alignment horizontal="center" vertical="center"/>
    </xf>
    <xf numFmtId="0" fontId="1" fillId="0" borderId="0" xfId="14" applyNumberFormat="1" applyFont="1" applyAlignment="1">
      <alignment horizontal="center" vertical="center"/>
    </xf>
    <xf numFmtId="0" fontId="1" fillId="0" borderId="1" xfId="14" applyFont="1" applyBorder="1" applyAlignment="1">
      <alignment horizontal="center" vertical="center"/>
    </xf>
    <xf numFmtId="0" fontId="1" fillId="0" borderId="2" xfId="14" applyFont="1" applyBorder="1" applyAlignment="1">
      <alignment horizontal="center" vertical="center" wrapText="1"/>
    </xf>
    <xf numFmtId="0" fontId="1" fillId="0" borderId="2" xfId="14" applyNumberFormat="1" applyFont="1" applyBorder="1" applyAlignment="1">
      <alignment horizontal="center" vertical="center" wrapText="1"/>
    </xf>
    <xf numFmtId="0" fontId="1" fillId="0" borderId="3" xfId="14" applyFont="1" applyBorder="1" applyAlignment="1">
      <alignment horizontal="center" vertical="center" wrapText="1"/>
    </xf>
    <xf numFmtId="0" fontId="5" fillId="2" borderId="2" xfId="14" applyFont="1" applyFill="1" applyBorder="1" applyAlignment="1">
      <alignment horizontal="center"/>
    </xf>
    <xf numFmtId="0" fontId="5" fillId="2" borderId="2" xfId="14" applyNumberFormat="1" applyFont="1" applyFill="1" applyBorder="1" applyAlignment="1">
      <alignment horizontal="center"/>
    </xf>
    <xf numFmtId="0" fontId="5" fillId="2" borderId="2" xfId="14" applyFont="1" applyFill="1" applyBorder="1" applyAlignment="1">
      <alignment horizontal="center" vertical="center"/>
    </xf>
    <xf numFmtId="177" fontId="5" fillId="2" borderId="2" xfId="14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 applyProtection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</xf>
    <xf numFmtId="179" fontId="5" fillId="2" borderId="2" xfId="14" applyNumberFormat="1" applyFont="1" applyFill="1" applyBorder="1" applyAlignment="1">
      <alignment horizontal="center"/>
    </xf>
    <xf numFmtId="180" fontId="5" fillId="2" borderId="2" xfId="48" applyNumberFormat="1" applyFont="1" applyFill="1" applyBorder="1" applyAlignment="1">
      <alignment horizontal="center" vertical="center"/>
    </xf>
    <xf numFmtId="0" fontId="5" fillId="2" borderId="0" xfId="14" applyFont="1" applyFill="1" applyAlignment="1">
      <alignment horizontal="center"/>
    </xf>
    <xf numFmtId="0" fontId="5" fillId="2" borderId="0" xfId="14" applyNumberFormat="1" applyFont="1" applyFill="1" applyAlignment="1">
      <alignment horizontal="center"/>
    </xf>
    <xf numFmtId="1" fontId="5" fillId="2" borderId="0" xfId="14" applyNumberFormat="1" applyFont="1" applyFill="1" applyAlignment="1">
      <alignment horizontal="center"/>
    </xf>
    <xf numFmtId="1" fontId="5" fillId="2" borderId="4" xfId="14" applyNumberFormat="1" applyFont="1" applyFill="1" applyBorder="1" applyAlignment="1">
      <alignment horizontal="center"/>
    </xf>
    <xf numFmtId="0" fontId="2" fillId="0" borderId="5" xfId="14" applyFont="1" applyBorder="1" applyAlignment="1">
      <alignment horizontal="center" vertical="center" wrapText="1"/>
    </xf>
    <xf numFmtId="0" fontId="5" fillId="2" borderId="4" xfId="14" applyFont="1" applyFill="1" applyBorder="1" applyAlignment="1">
      <alignment horizontal="center"/>
    </xf>
    <xf numFmtId="0" fontId="0" fillId="0" borderId="0" xfId="14" applyAlignment="1">
      <alignment horizontal="center" vertical="center"/>
    </xf>
    <xf numFmtId="0" fontId="0" fillId="0" borderId="0" xfId="55">
      <alignment vertical="center"/>
    </xf>
    <xf numFmtId="0" fontId="6" fillId="3" borderId="6" xfId="12" applyFont="1" applyFill="1" applyBorder="1" applyAlignment="1">
      <alignment horizontal="center" vertical="center" wrapText="1"/>
    </xf>
    <xf numFmtId="0" fontId="6" fillId="3" borderId="7" xfId="12" applyFont="1" applyFill="1" applyBorder="1" applyAlignment="1">
      <alignment horizontal="center" vertical="center" wrapText="1"/>
    </xf>
    <xf numFmtId="0" fontId="6" fillId="3" borderId="8" xfId="12" applyFont="1" applyFill="1" applyBorder="1" applyAlignment="1">
      <alignment horizontal="center" vertical="center" wrapText="1"/>
    </xf>
    <xf numFmtId="0" fontId="6" fillId="3" borderId="9" xfId="12" applyFont="1" applyFill="1" applyBorder="1" applyAlignment="1">
      <alignment horizontal="center" vertical="center" wrapText="1"/>
    </xf>
    <xf numFmtId="0" fontId="6" fillId="3" borderId="2" xfId="12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 readingOrder="1"/>
    </xf>
    <xf numFmtId="0" fontId="7" fillId="4" borderId="11" xfId="0" applyFont="1" applyFill="1" applyBorder="1" applyAlignment="1">
      <alignment horizontal="center" vertical="center" wrapText="1" readingOrder="1"/>
    </xf>
    <xf numFmtId="0" fontId="8" fillId="3" borderId="2" xfId="12" applyFont="1" applyFill="1" applyBorder="1" applyAlignment="1">
      <alignment horizontal="center" vertical="center" wrapText="1"/>
    </xf>
    <xf numFmtId="0" fontId="8" fillId="3" borderId="12" xfId="12" applyFont="1" applyFill="1" applyBorder="1" applyAlignment="1">
      <alignment horizontal="center" vertical="center" wrapText="1"/>
    </xf>
    <xf numFmtId="0" fontId="8" fillId="5" borderId="9" xfId="12" applyFont="1" applyFill="1" applyBorder="1" applyAlignment="1">
      <alignment horizontal="center" vertical="center" wrapText="1"/>
    </xf>
    <xf numFmtId="0" fontId="8" fillId="5" borderId="2" xfId="12" applyFont="1" applyFill="1" applyBorder="1" applyAlignment="1">
      <alignment horizontal="center" vertical="center" wrapText="1"/>
    </xf>
    <xf numFmtId="9" fontId="9" fillId="6" borderId="2" xfId="55" applyNumberFormat="1" applyFont="1" applyFill="1" applyBorder="1" applyAlignment="1">
      <alignment horizontal="center" vertical="center" wrapText="1"/>
    </xf>
    <xf numFmtId="0" fontId="9" fillId="0" borderId="2" xfId="12" applyFont="1" applyBorder="1" applyAlignment="1">
      <alignment horizontal="center" vertical="center" wrapText="1"/>
    </xf>
    <xf numFmtId="0" fontId="9" fillId="0" borderId="12" xfId="12" applyFont="1" applyBorder="1" applyAlignment="1">
      <alignment horizontal="center" vertical="center" wrapText="1"/>
    </xf>
    <xf numFmtId="0" fontId="8" fillId="7" borderId="9" xfId="12" applyFont="1" applyFill="1" applyBorder="1" applyAlignment="1">
      <alignment horizontal="center" vertical="center" wrapText="1"/>
    </xf>
    <xf numFmtId="0" fontId="8" fillId="7" borderId="2" xfId="12" applyFont="1" applyFill="1" applyBorder="1" applyAlignment="1">
      <alignment horizontal="center" vertical="center" wrapText="1"/>
    </xf>
    <xf numFmtId="9" fontId="9" fillId="3" borderId="2" xfId="12" applyNumberFormat="1" applyFont="1" applyFill="1" applyBorder="1" applyAlignment="1">
      <alignment horizontal="center" vertical="center" wrapText="1"/>
    </xf>
    <xf numFmtId="0" fontId="9" fillId="3" borderId="2" xfId="12" applyFont="1" applyFill="1" applyBorder="1" applyAlignment="1">
      <alignment horizontal="center" vertical="center" wrapText="1"/>
    </xf>
    <xf numFmtId="181" fontId="9" fillId="0" borderId="2" xfId="12" applyNumberFormat="1" applyFont="1" applyFill="1" applyBorder="1" applyAlignment="1">
      <alignment horizontal="center" vertical="center" wrapText="1"/>
    </xf>
    <xf numFmtId="0" fontId="0" fillId="0" borderId="0" xfId="55" applyFont="1">
      <alignment vertical="center"/>
    </xf>
    <xf numFmtId="9" fontId="9" fillId="0" borderId="2" xfId="15" applyNumberFormat="1" applyFont="1" applyBorder="1" applyAlignment="1">
      <alignment horizontal="center" vertical="center" wrapText="1"/>
    </xf>
    <xf numFmtId="9" fontId="9" fillId="0" borderId="12" xfId="15" applyNumberFormat="1" applyFont="1" applyBorder="1" applyAlignment="1">
      <alignment horizontal="center" vertical="center" wrapText="1"/>
    </xf>
    <xf numFmtId="179" fontId="9" fillId="0" borderId="2" xfId="12" applyNumberFormat="1" applyFont="1" applyBorder="1" applyAlignment="1">
      <alignment horizontal="center" vertical="center" wrapText="1"/>
    </xf>
    <xf numFmtId="179" fontId="9" fillId="0" borderId="12" xfId="12" applyNumberFormat="1" applyFont="1" applyBorder="1" applyAlignment="1">
      <alignment horizontal="center" vertical="center" wrapText="1"/>
    </xf>
    <xf numFmtId="0" fontId="8" fillId="7" borderId="13" xfId="12" applyFont="1" applyFill="1" applyBorder="1" applyAlignment="1">
      <alignment horizontal="center" vertical="center" wrapText="1"/>
    </xf>
    <xf numFmtId="0" fontId="8" fillId="7" borderId="14" xfId="12" applyFont="1" applyFill="1" applyBorder="1" applyAlignment="1">
      <alignment horizontal="center" vertical="center" wrapText="1"/>
    </xf>
    <xf numFmtId="0" fontId="9" fillId="3" borderId="14" xfId="12" applyFont="1" applyFill="1" applyBorder="1" applyAlignment="1">
      <alignment horizontal="center" vertical="center" wrapText="1"/>
    </xf>
    <xf numFmtId="179" fontId="6" fillId="0" borderId="14" xfId="12" applyNumberFormat="1" applyFont="1" applyBorder="1" applyAlignment="1">
      <alignment horizontal="center" vertical="center" wrapText="1"/>
    </xf>
    <xf numFmtId="179" fontId="6" fillId="0" borderId="15" xfId="12" applyNumberFormat="1" applyFont="1" applyBorder="1" applyAlignment="1">
      <alignment horizontal="center" vertical="center" wrapText="1"/>
    </xf>
    <xf numFmtId="0" fontId="6" fillId="3" borderId="16" xfId="12" applyFont="1" applyFill="1" applyBorder="1" applyAlignment="1">
      <alignment horizontal="center" vertical="center" wrapText="1"/>
    </xf>
    <xf numFmtId="0" fontId="6" fillId="3" borderId="17" xfId="12" applyFont="1" applyFill="1" applyBorder="1" applyAlignment="1">
      <alignment horizontal="center" vertical="center" wrapText="1"/>
    </xf>
    <xf numFmtId="0" fontId="6" fillId="3" borderId="18" xfId="12" applyFont="1" applyFill="1" applyBorder="1" applyAlignment="1">
      <alignment horizontal="center" vertical="center" wrapText="1"/>
    </xf>
    <xf numFmtId="0" fontId="8" fillId="3" borderId="3" xfId="12" applyFont="1" applyFill="1" applyBorder="1" applyAlignment="1">
      <alignment horizontal="center" vertical="center" wrapText="1"/>
    </xf>
    <xf numFmtId="0" fontId="8" fillId="3" borderId="19" xfId="12" applyFont="1" applyFill="1" applyBorder="1" applyAlignment="1">
      <alignment horizontal="center" vertical="center" wrapText="1"/>
    </xf>
    <xf numFmtId="0" fontId="8" fillId="3" borderId="20" xfId="12" applyFont="1" applyFill="1" applyBorder="1" applyAlignment="1">
      <alignment horizontal="center" vertical="center" wrapText="1"/>
    </xf>
    <xf numFmtId="9" fontId="9" fillId="8" borderId="2" xfId="55" applyNumberFormat="1" applyFont="1" applyFill="1" applyBorder="1" applyAlignment="1">
      <alignment horizontal="center" vertical="center" wrapText="1"/>
    </xf>
    <xf numFmtId="0" fontId="8" fillId="5" borderId="21" xfId="12" applyFont="1" applyFill="1" applyBorder="1" applyAlignment="1">
      <alignment horizontal="center" vertical="center" wrapText="1"/>
    </xf>
    <xf numFmtId="0" fontId="8" fillId="9" borderId="2" xfId="55" applyFont="1" applyFill="1" applyBorder="1" applyAlignment="1">
      <alignment horizontal="center" vertical="center" wrapText="1"/>
    </xf>
    <xf numFmtId="0" fontId="8" fillId="5" borderId="22" xfId="12" applyFont="1" applyFill="1" applyBorder="1" applyAlignment="1">
      <alignment horizontal="center" vertical="center" wrapText="1"/>
    </xf>
    <xf numFmtId="0" fontId="8" fillId="5" borderId="23" xfId="12" applyFont="1" applyFill="1" applyBorder="1" applyAlignment="1">
      <alignment horizontal="center" vertical="center" wrapText="1"/>
    </xf>
    <xf numFmtId="182" fontId="9" fillId="0" borderId="2" xfId="12" applyNumberFormat="1" applyFont="1" applyFill="1" applyBorder="1" applyAlignment="1">
      <alignment horizontal="center" vertical="center" wrapText="1"/>
    </xf>
    <xf numFmtId="182" fontId="9" fillId="0" borderId="12" xfId="12" applyNumberFormat="1" applyFont="1" applyFill="1" applyBorder="1" applyAlignment="1">
      <alignment horizontal="center" vertical="center" wrapText="1"/>
    </xf>
    <xf numFmtId="181" fontId="9" fillId="0" borderId="12" xfId="12" applyNumberFormat="1" applyFont="1" applyFill="1" applyBorder="1" applyAlignment="1">
      <alignment horizontal="center" vertical="center" wrapText="1"/>
    </xf>
    <xf numFmtId="0" fontId="10" fillId="6" borderId="2" xfId="12" applyFont="1" applyFill="1" applyBorder="1" applyAlignment="1">
      <alignment horizontal="center" vertical="center" wrapText="1"/>
    </xf>
    <xf numFmtId="0" fontId="11" fillId="5" borderId="2" xfId="12" applyFont="1" applyFill="1" applyBorder="1" applyAlignment="1">
      <alignment horizontal="center" vertical="center" wrapText="1"/>
    </xf>
    <xf numFmtId="0" fontId="11" fillId="7" borderId="2" xfId="12" applyFont="1" applyFill="1" applyBorder="1" applyAlignment="1">
      <alignment horizontal="center" vertical="center" wrapText="1"/>
    </xf>
    <xf numFmtId="179" fontId="11" fillId="0" borderId="2" xfId="12" applyNumberFormat="1" applyFont="1" applyBorder="1" applyAlignment="1">
      <alignment horizontal="center" vertical="center" wrapText="1"/>
    </xf>
    <xf numFmtId="0" fontId="11" fillId="0" borderId="2" xfId="12" applyFont="1" applyBorder="1" applyAlignment="1">
      <alignment horizontal="center" vertical="center" wrapText="1"/>
    </xf>
    <xf numFmtId="9" fontId="11" fillId="0" borderId="2" xfId="12" applyNumberFormat="1" applyFont="1" applyBorder="1" applyAlignment="1">
      <alignment horizontal="center" vertical="center" wrapText="1"/>
    </xf>
    <xf numFmtId="178" fontId="11" fillId="0" borderId="3" xfId="12" applyNumberFormat="1" applyFont="1" applyBorder="1" applyAlignment="1">
      <alignment horizontal="center" vertical="center" wrapText="1"/>
    </xf>
    <xf numFmtId="178" fontId="11" fillId="0" borderId="19" xfId="12" applyNumberFormat="1" applyFont="1" applyBorder="1" applyAlignment="1">
      <alignment horizontal="center" vertical="center" wrapText="1"/>
    </xf>
    <xf numFmtId="178" fontId="11" fillId="0" borderId="24" xfId="12" applyNumberFormat="1" applyFont="1" applyBorder="1" applyAlignment="1">
      <alignment horizontal="center" vertical="center" wrapText="1"/>
    </xf>
    <xf numFmtId="0" fontId="0" fillId="10" borderId="2" xfId="55" applyFont="1" applyFill="1" applyBorder="1">
      <alignment vertical="center"/>
    </xf>
    <xf numFmtId="179" fontId="12" fillId="0" borderId="2" xfId="12" applyNumberFormat="1" applyFont="1" applyBorder="1" applyAlignment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4座【9200】（2525）东江国际价格体系100919" xfId="12"/>
    <cellStyle name="已访问的超链接" xfId="13" builtinId="9"/>
    <cellStyle name="常规 6" xfId="14"/>
    <cellStyle name="百分比 2" xfId="15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百分比 4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百分比 3" xfId="54"/>
    <cellStyle name="常规 2" xfId="55"/>
    <cellStyle name="常规 3" xfId="56"/>
    <cellStyle name="千位分隔 2" xfId="57"/>
    <cellStyle name="常规 4" xfId="58"/>
    <cellStyle name="常规 5" xfId="59"/>
  </cellStyles>
  <tableStyles count="0" defaultTableStyle="TableStyleMedium2" defaultPivotStyle="PivotStyleMedium9"/>
  <colors>
    <mruColors>
      <color rgb="00FF0000"/>
      <color rgb="0000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&#26635;&#32473;&#24320;&#21457;&#22791;&#26696;&#20215;&#26684;&#34920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场比较法"/>
      <sheetName val="价格推算"/>
      <sheetName val="价格表"/>
      <sheetName val="价格表终版"/>
      <sheetName val="备案价格"/>
    </sheetNames>
    <sheetDataSet>
      <sheetData sheetId="0" refreshError="1"/>
      <sheetData sheetId="1" refreshError="1"/>
      <sheetData sheetId="2" refreshError="1">
        <row r="6">
          <cell r="A6" t="str">
            <v>3201</v>
          </cell>
        </row>
        <row r="7">
          <cell r="A7" t="str">
            <v>3101</v>
          </cell>
        </row>
        <row r="8">
          <cell r="A8" t="str">
            <v>3001</v>
          </cell>
        </row>
        <row r="9">
          <cell r="A9" t="str">
            <v>2901</v>
          </cell>
        </row>
        <row r="10">
          <cell r="A10" t="str">
            <v>2801</v>
          </cell>
        </row>
        <row r="11">
          <cell r="A11" t="str">
            <v>2701</v>
          </cell>
        </row>
        <row r="12">
          <cell r="A12" t="str">
            <v>2601</v>
          </cell>
        </row>
        <row r="13">
          <cell r="A13" t="str">
            <v>2501</v>
          </cell>
        </row>
        <row r="14">
          <cell r="A14" t="str">
            <v>2401</v>
          </cell>
        </row>
        <row r="15">
          <cell r="A15" t="str">
            <v>2301</v>
          </cell>
        </row>
        <row r="16">
          <cell r="A16" t="str">
            <v>2201</v>
          </cell>
        </row>
        <row r="17">
          <cell r="A17" t="str">
            <v>2101</v>
          </cell>
        </row>
        <row r="18">
          <cell r="A18" t="str">
            <v>2001</v>
          </cell>
        </row>
        <row r="19">
          <cell r="A19" t="str">
            <v>1901</v>
          </cell>
        </row>
        <row r="20">
          <cell r="A20" t="str">
            <v>1801</v>
          </cell>
        </row>
        <row r="21">
          <cell r="A21" t="str">
            <v>1701</v>
          </cell>
        </row>
        <row r="22">
          <cell r="A22" t="str">
            <v>1601</v>
          </cell>
        </row>
        <row r="23">
          <cell r="A23" t="str">
            <v>1501</v>
          </cell>
        </row>
        <row r="24">
          <cell r="A24" t="str">
            <v>1401</v>
          </cell>
        </row>
        <row r="25">
          <cell r="A25" t="str">
            <v>1301</v>
          </cell>
        </row>
        <row r="26">
          <cell r="A26" t="str">
            <v>1201</v>
          </cell>
        </row>
        <row r="27">
          <cell r="A27" t="str">
            <v>1101</v>
          </cell>
        </row>
        <row r="28">
          <cell r="A28" t="str">
            <v>1001</v>
          </cell>
        </row>
        <row r="29">
          <cell r="A29" t="str">
            <v>901</v>
          </cell>
        </row>
        <row r="30">
          <cell r="A30" t="str">
            <v>801</v>
          </cell>
        </row>
        <row r="31">
          <cell r="A31" t="str">
            <v>701</v>
          </cell>
        </row>
        <row r="32">
          <cell r="A32" t="str">
            <v>601</v>
          </cell>
        </row>
        <row r="33">
          <cell r="A33" t="str">
            <v>501</v>
          </cell>
        </row>
        <row r="34">
          <cell r="A34" t="str">
            <v>401</v>
          </cell>
        </row>
        <row r="35">
          <cell r="A35" t="str">
            <v>301</v>
          </cell>
        </row>
        <row r="36">
          <cell r="A36" t="str">
            <v>201</v>
          </cell>
        </row>
        <row r="41">
          <cell r="A41" t="str">
            <v>3202</v>
          </cell>
        </row>
        <row r="42">
          <cell r="A42" t="str">
            <v>3102</v>
          </cell>
        </row>
        <row r="43">
          <cell r="A43" t="str">
            <v>3002</v>
          </cell>
        </row>
        <row r="44">
          <cell r="A44" t="str">
            <v>2902</v>
          </cell>
        </row>
        <row r="45">
          <cell r="A45" t="str">
            <v>2802</v>
          </cell>
        </row>
        <row r="46">
          <cell r="A46" t="str">
            <v>2702</v>
          </cell>
        </row>
        <row r="47">
          <cell r="A47" t="str">
            <v>2602</v>
          </cell>
        </row>
        <row r="48">
          <cell r="A48" t="str">
            <v>2502</v>
          </cell>
        </row>
        <row r="49">
          <cell r="A49" t="str">
            <v>2402</v>
          </cell>
        </row>
        <row r="50">
          <cell r="A50" t="str">
            <v>2302</v>
          </cell>
        </row>
        <row r="51">
          <cell r="A51" t="str">
            <v>2202</v>
          </cell>
        </row>
        <row r="52">
          <cell r="A52" t="str">
            <v>2102</v>
          </cell>
        </row>
        <row r="53">
          <cell r="A53" t="str">
            <v>2002</v>
          </cell>
        </row>
        <row r="54">
          <cell r="A54" t="str">
            <v>1902</v>
          </cell>
        </row>
        <row r="55">
          <cell r="A55" t="str">
            <v>1802</v>
          </cell>
        </row>
        <row r="56">
          <cell r="A56" t="str">
            <v>1702</v>
          </cell>
        </row>
        <row r="57">
          <cell r="A57" t="str">
            <v>1602</v>
          </cell>
        </row>
        <row r="58">
          <cell r="A58" t="str">
            <v>1502</v>
          </cell>
        </row>
        <row r="59">
          <cell r="A59" t="str">
            <v>1402</v>
          </cell>
        </row>
        <row r="60">
          <cell r="A60" t="str">
            <v>1302</v>
          </cell>
        </row>
        <row r="61">
          <cell r="A61" t="str">
            <v>1202</v>
          </cell>
        </row>
        <row r="62">
          <cell r="A62" t="str">
            <v>1102</v>
          </cell>
        </row>
        <row r="63">
          <cell r="A63" t="str">
            <v>1002</v>
          </cell>
        </row>
        <row r="64">
          <cell r="A64" t="str">
            <v>902</v>
          </cell>
        </row>
        <row r="65">
          <cell r="A65" t="str">
            <v>802</v>
          </cell>
        </row>
        <row r="66">
          <cell r="A66" t="str">
            <v>702</v>
          </cell>
        </row>
        <row r="67">
          <cell r="A67" t="str">
            <v>602</v>
          </cell>
        </row>
        <row r="68">
          <cell r="A68" t="str">
            <v>502</v>
          </cell>
        </row>
        <row r="69">
          <cell r="A69" t="str">
            <v>402</v>
          </cell>
        </row>
        <row r="70">
          <cell r="A70" t="str">
            <v>302</v>
          </cell>
        </row>
        <row r="71">
          <cell r="A71" t="str">
            <v>202</v>
          </cell>
        </row>
        <row r="76">
          <cell r="A76" t="str">
            <v>3203</v>
          </cell>
        </row>
        <row r="77">
          <cell r="A77" t="str">
            <v>3103</v>
          </cell>
        </row>
        <row r="78">
          <cell r="A78" t="str">
            <v>3003</v>
          </cell>
        </row>
        <row r="79">
          <cell r="A79" t="str">
            <v>2903</v>
          </cell>
        </row>
        <row r="80">
          <cell r="A80" t="str">
            <v>2803</v>
          </cell>
        </row>
        <row r="81">
          <cell r="A81" t="str">
            <v>2703</v>
          </cell>
        </row>
        <row r="82">
          <cell r="A82" t="str">
            <v>2603</v>
          </cell>
        </row>
        <row r="83">
          <cell r="A83" t="str">
            <v>2503</v>
          </cell>
        </row>
        <row r="84">
          <cell r="A84" t="str">
            <v>2403</v>
          </cell>
        </row>
        <row r="85">
          <cell r="A85" t="str">
            <v>2303</v>
          </cell>
        </row>
        <row r="86">
          <cell r="A86" t="str">
            <v>2203</v>
          </cell>
        </row>
        <row r="87">
          <cell r="A87" t="str">
            <v>2103</v>
          </cell>
        </row>
        <row r="88">
          <cell r="A88" t="str">
            <v>2003</v>
          </cell>
        </row>
        <row r="89">
          <cell r="A89" t="str">
            <v>1903</v>
          </cell>
        </row>
        <row r="90">
          <cell r="A90" t="str">
            <v>1803</v>
          </cell>
        </row>
        <row r="91">
          <cell r="A91" t="str">
            <v>1703</v>
          </cell>
        </row>
        <row r="92">
          <cell r="A92" t="str">
            <v>1603</v>
          </cell>
        </row>
        <row r="93">
          <cell r="A93" t="str">
            <v>1503</v>
          </cell>
        </row>
        <row r="94">
          <cell r="A94" t="str">
            <v>1403</v>
          </cell>
        </row>
        <row r="95">
          <cell r="A95" t="str">
            <v>1303</v>
          </cell>
        </row>
        <row r="96">
          <cell r="A96" t="str">
            <v>1203</v>
          </cell>
        </row>
        <row r="97">
          <cell r="A97" t="str">
            <v>1103</v>
          </cell>
        </row>
        <row r="98">
          <cell r="A98" t="str">
            <v>1003</v>
          </cell>
        </row>
        <row r="99">
          <cell r="A99" t="str">
            <v>903</v>
          </cell>
        </row>
        <row r="100">
          <cell r="A100" t="str">
            <v>803</v>
          </cell>
        </row>
        <row r="101">
          <cell r="A101" t="str">
            <v>703</v>
          </cell>
        </row>
        <row r="102">
          <cell r="A102" t="str">
            <v>603</v>
          </cell>
        </row>
        <row r="103">
          <cell r="A103" t="str">
            <v>503</v>
          </cell>
        </row>
        <row r="104">
          <cell r="A104" t="str">
            <v>403</v>
          </cell>
        </row>
        <row r="105">
          <cell r="A105" t="str">
            <v>303</v>
          </cell>
        </row>
        <row r="106">
          <cell r="A106" t="str">
            <v>203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topLeftCell="A25" workbookViewId="0">
      <selection activeCell="O44" sqref="O44"/>
    </sheetView>
  </sheetViews>
  <sheetFormatPr defaultColWidth="11" defaultRowHeight="13.5" outlineLevelCol="7"/>
  <cols>
    <col min="1" max="1" width="11" style="28"/>
    <col min="2" max="2" width="17.125" style="28" customWidth="1"/>
    <col min="3" max="3" width="12.875" style="28" customWidth="1"/>
    <col min="4" max="7" width="14.25" style="28" customWidth="1"/>
    <col min="8" max="16384" width="11" style="28"/>
  </cols>
  <sheetData>
    <row r="1" spans="1:7">
      <c r="A1" s="29" t="s">
        <v>0</v>
      </c>
      <c r="B1" s="30"/>
      <c r="C1" s="30"/>
      <c r="D1" s="30"/>
      <c r="E1" s="30"/>
      <c r="F1" s="30"/>
      <c r="G1" s="31"/>
    </row>
    <row r="2" ht="20.45" customHeight="1" spans="1:7">
      <c r="A2" s="32" t="s">
        <v>1</v>
      </c>
      <c r="B2" s="33"/>
      <c r="C2" s="33"/>
      <c r="D2" s="34" t="s">
        <v>2</v>
      </c>
      <c r="E2" s="34" t="s">
        <v>3</v>
      </c>
      <c r="F2" s="34" t="s">
        <v>4</v>
      </c>
      <c r="G2" s="35" t="s">
        <v>5</v>
      </c>
    </row>
    <row r="3" ht="20.45" customHeight="1" spans="1:7">
      <c r="A3" s="32" t="s">
        <v>6</v>
      </c>
      <c r="B3" s="33" t="s">
        <v>6</v>
      </c>
      <c r="C3" s="36" t="s">
        <v>7</v>
      </c>
      <c r="D3" s="36" t="s">
        <v>8</v>
      </c>
      <c r="E3" s="36"/>
      <c r="F3" s="36"/>
      <c r="G3" s="37"/>
    </row>
    <row r="4" ht="20.45" customHeight="1" spans="1:7">
      <c r="A4" s="38" t="s">
        <v>9</v>
      </c>
      <c r="B4" s="39" t="s">
        <v>10</v>
      </c>
      <c r="C4" s="40">
        <v>0.15</v>
      </c>
      <c r="D4" s="41">
        <v>0.1</v>
      </c>
      <c r="E4" s="41">
        <v>0.4</v>
      </c>
      <c r="F4" s="41">
        <v>0.2</v>
      </c>
      <c r="G4" s="42">
        <v>0.1</v>
      </c>
    </row>
    <row r="5" ht="20.45" customHeight="1" spans="1:7">
      <c r="A5" s="38"/>
      <c r="B5" s="39" t="s">
        <v>11</v>
      </c>
      <c r="C5" s="40">
        <v>0.2</v>
      </c>
      <c r="D5" s="41">
        <v>0.2</v>
      </c>
      <c r="E5" s="41">
        <v>0.4</v>
      </c>
      <c r="F5" s="41">
        <v>0.2</v>
      </c>
      <c r="G5" s="41">
        <v>-0.2</v>
      </c>
    </row>
    <row r="6" ht="20.45" customHeight="1" spans="1:7">
      <c r="A6" s="38"/>
      <c r="B6" s="39" t="s">
        <v>12</v>
      </c>
      <c r="C6" s="40">
        <v>0.16</v>
      </c>
      <c r="D6" s="41">
        <v>0</v>
      </c>
      <c r="E6" s="41">
        <v>-0.1</v>
      </c>
      <c r="F6" s="41">
        <v>0</v>
      </c>
      <c r="G6" s="42">
        <v>-0.3</v>
      </c>
    </row>
    <row r="7" ht="20.45" customHeight="1" spans="1:7">
      <c r="A7" s="38"/>
      <c r="B7" s="39" t="s">
        <v>13</v>
      </c>
      <c r="C7" s="40">
        <v>0.08</v>
      </c>
      <c r="D7" s="41">
        <v>0</v>
      </c>
      <c r="E7" s="41">
        <v>-0.1</v>
      </c>
      <c r="F7" s="41">
        <v>0</v>
      </c>
      <c r="G7" s="42">
        <v>0</v>
      </c>
    </row>
    <row r="8" ht="20.45" customHeight="1" spans="1:7">
      <c r="A8" s="38"/>
      <c r="B8" s="39" t="s">
        <v>14</v>
      </c>
      <c r="C8" s="40">
        <v>0.08</v>
      </c>
      <c r="D8" s="41">
        <v>0.2</v>
      </c>
      <c r="E8" s="41">
        <v>0.3</v>
      </c>
      <c r="F8" s="41">
        <v>0.4</v>
      </c>
      <c r="G8" s="42">
        <v>0.1</v>
      </c>
    </row>
    <row r="9" ht="20.45" customHeight="1" spans="1:7">
      <c r="A9" s="38"/>
      <c r="B9" s="39" t="s">
        <v>15</v>
      </c>
      <c r="C9" s="40">
        <v>0.15</v>
      </c>
      <c r="D9" s="41">
        <v>0.1</v>
      </c>
      <c r="E9" s="41">
        <v>0.3</v>
      </c>
      <c r="F9" s="41">
        <v>0.2</v>
      </c>
      <c r="G9" s="42">
        <v>0</v>
      </c>
    </row>
    <row r="10" ht="20.45" customHeight="1" spans="1:7">
      <c r="A10" s="38"/>
      <c r="B10" s="39" t="s">
        <v>16</v>
      </c>
      <c r="C10" s="40">
        <v>0.08</v>
      </c>
      <c r="D10" s="41">
        <v>0.1</v>
      </c>
      <c r="E10" s="41">
        <v>0.3</v>
      </c>
      <c r="F10" s="41">
        <v>0.4</v>
      </c>
      <c r="G10" s="42">
        <v>0</v>
      </c>
    </row>
    <row r="11" ht="20.45" customHeight="1" spans="1:7">
      <c r="A11" s="38"/>
      <c r="B11" s="39" t="s">
        <v>17</v>
      </c>
      <c r="C11" s="40">
        <v>0.1</v>
      </c>
      <c r="D11" s="41">
        <v>0.1</v>
      </c>
      <c r="E11" s="41">
        <v>-0.1</v>
      </c>
      <c r="F11" s="41">
        <v>0.1</v>
      </c>
      <c r="G11" s="42">
        <v>0.1</v>
      </c>
    </row>
    <row r="12" ht="20.45" customHeight="1" spans="1:7">
      <c r="A12" s="43" t="s">
        <v>18</v>
      </c>
      <c r="B12" s="44"/>
      <c r="C12" s="45">
        <f>SUM(C4:C11)</f>
        <v>1</v>
      </c>
      <c r="D12" s="41">
        <f t="shared" ref="D12:G12" si="0">D$4*$C$4+D$5*$C$5+D$6*$C$6+D$7*$C$7+D$8*$C$8+D$9*$C$9+D$10*$C$10+D$11*$C$11</f>
        <v>0.104</v>
      </c>
      <c r="E12" s="41">
        <f t="shared" si="0"/>
        <v>0.199</v>
      </c>
      <c r="F12" s="41">
        <f t="shared" si="0"/>
        <v>0.174</v>
      </c>
      <c r="G12" s="42">
        <f t="shared" si="0"/>
        <v>-0.055</v>
      </c>
    </row>
    <row r="13" ht="20.45" customHeight="1" spans="1:8">
      <c r="A13" s="43" t="s">
        <v>19</v>
      </c>
      <c r="B13" s="44"/>
      <c r="C13" s="46" t="s">
        <v>20</v>
      </c>
      <c r="D13" s="47">
        <v>7168</v>
      </c>
      <c r="E13" s="41">
        <v>8063</v>
      </c>
      <c r="F13" s="41">
        <v>7383</v>
      </c>
      <c r="G13" s="42">
        <v>7513</v>
      </c>
      <c r="H13" s="48" t="s">
        <v>21</v>
      </c>
    </row>
    <row r="14" ht="20.45" customHeight="1" spans="1:7">
      <c r="A14" s="43" t="s">
        <v>22</v>
      </c>
      <c r="B14" s="44"/>
      <c r="C14" s="45">
        <f>SUM(D14:G14)</f>
        <v>1</v>
      </c>
      <c r="D14" s="49">
        <v>0.3</v>
      </c>
      <c r="E14" s="49">
        <v>0.25</v>
      </c>
      <c r="F14" s="49">
        <v>0.15</v>
      </c>
      <c r="G14" s="50">
        <v>0.3</v>
      </c>
    </row>
    <row r="15" ht="20.45" customHeight="1" spans="1:7">
      <c r="A15" s="43" t="s">
        <v>23</v>
      </c>
      <c r="B15" s="44"/>
      <c r="C15" s="46" t="s">
        <v>20</v>
      </c>
      <c r="D15" s="51">
        <f t="shared" ref="D15:G15" si="1">D13*(1-D12)*D14</f>
        <v>1926.7584</v>
      </c>
      <c r="E15" s="51">
        <f t="shared" si="1"/>
        <v>1614.61575</v>
      </c>
      <c r="F15" s="51">
        <f t="shared" si="1"/>
        <v>914.7537</v>
      </c>
      <c r="G15" s="52">
        <f t="shared" si="1"/>
        <v>2377.8645</v>
      </c>
    </row>
    <row r="16" ht="20.45" customHeight="1" spans="1:7">
      <c r="A16" s="53" t="s">
        <v>24</v>
      </c>
      <c r="B16" s="54"/>
      <c r="C16" s="55"/>
      <c r="D16" s="56">
        <f>SUM(D15:G15)</f>
        <v>6833.99235</v>
      </c>
      <c r="E16" s="56"/>
      <c r="F16" s="56"/>
      <c r="G16" s="57"/>
    </row>
    <row r="17" ht="20.45" customHeight="1"/>
    <row r="18" ht="20.45" customHeight="1"/>
    <row r="19" ht="20.45" customHeight="1" spans="1:7">
      <c r="A19" s="58" t="s">
        <v>25</v>
      </c>
      <c r="B19" s="59"/>
      <c r="C19" s="59"/>
      <c r="D19" s="59"/>
      <c r="E19" s="59"/>
      <c r="F19" s="59"/>
      <c r="G19" s="60"/>
    </row>
    <row r="20" ht="20.45" customHeight="1" spans="1:7">
      <c r="A20" s="32" t="s">
        <v>1</v>
      </c>
      <c r="B20" s="33"/>
      <c r="C20" s="33"/>
      <c r="D20" s="34" t="s">
        <v>2</v>
      </c>
      <c r="E20" s="34" t="s">
        <v>3</v>
      </c>
      <c r="F20" s="34" t="s">
        <v>4</v>
      </c>
      <c r="G20" s="35" t="s">
        <v>5</v>
      </c>
    </row>
    <row r="21" ht="20.45" customHeight="1" spans="1:7">
      <c r="A21" s="32" t="s">
        <v>6</v>
      </c>
      <c r="B21" s="33" t="s">
        <v>6</v>
      </c>
      <c r="C21" s="36" t="s">
        <v>7</v>
      </c>
      <c r="D21" s="61" t="s">
        <v>8</v>
      </c>
      <c r="E21" s="62"/>
      <c r="F21" s="62"/>
      <c r="G21" s="63"/>
    </row>
    <row r="22" ht="20.45" customHeight="1" spans="1:7">
      <c r="A22" s="38" t="s">
        <v>26</v>
      </c>
      <c r="B22" s="39" t="s">
        <v>27</v>
      </c>
      <c r="C22" s="64">
        <v>0.12</v>
      </c>
      <c r="D22" s="41">
        <v>-0.1</v>
      </c>
      <c r="E22" s="41">
        <v>-0.1</v>
      </c>
      <c r="F22" s="41">
        <v>-0.1</v>
      </c>
      <c r="G22" s="42">
        <v>0.1</v>
      </c>
    </row>
    <row r="23" ht="20.45" customHeight="1" spans="1:7">
      <c r="A23" s="38"/>
      <c r="B23" s="39" t="s">
        <v>28</v>
      </c>
      <c r="C23" s="64">
        <v>0.13</v>
      </c>
      <c r="D23" s="41">
        <v>-0.2</v>
      </c>
      <c r="E23" s="41">
        <v>-0.3</v>
      </c>
      <c r="F23" s="41">
        <v>-0.2</v>
      </c>
      <c r="G23" s="41">
        <v>-0.2</v>
      </c>
    </row>
    <row r="24" ht="20.45" customHeight="1" spans="1:7">
      <c r="A24" s="38"/>
      <c r="B24" s="39" t="s">
        <v>29</v>
      </c>
      <c r="C24" s="64">
        <v>0.1</v>
      </c>
      <c r="D24" s="41">
        <v>0.1</v>
      </c>
      <c r="E24" s="41">
        <v>0.1</v>
      </c>
      <c r="F24" s="41">
        <v>0</v>
      </c>
      <c r="G24" s="42">
        <v>-0.1</v>
      </c>
    </row>
    <row r="25" ht="20.45" customHeight="1" spans="1:7">
      <c r="A25" s="38"/>
      <c r="B25" s="39" t="s">
        <v>30</v>
      </c>
      <c r="C25" s="64">
        <v>0.08</v>
      </c>
      <c r="D25" s="41">
        <v>0</v>
      </c>
      <c r="E25" s="41">
        <v>0</v>
      </c>
      <c r="F25" s="41">
        <v>0</v>
      </c>
      <c r="G25" s="42">
        <v>-0.1</v>
      </c>
    </row>
    <row r="26" ht="20.45" customHeight="1" spans="1:7">
      <c r="A26" s="38"/>
      <c r="B26" s="39" t="s">
        <v>31</v>
      </c>
      <c r="C26" s="64">
        <v>0.2</v>
      </c>
      <c r="D26" s="41">
        <v>0</v>
      </c>
      <c r="E26" s="41">
        <v>0</v>
      </c>
      <c r="F26" s="42">
        <v>0</v>
      </c>
      <c r="G26" s="42">
        <v>0</v>
      </c>
    </row>
    <row r="27" ht="20.45" customHeight="1" spans="1:7">
      <c r="A27" s="38" t="s">
        <v>32</v>
      </c>
      <c r="B27" s="39" t="s">
        <v>33</v>
      </c>
      <c r="C27" s="64">
        <v>0.08</v>
      </c>
      <c r="D27" s="41">
        <v>0.1</v>
      </c>
      <c r="E27" s="41">
        <v>0.2</v>
      </c>
      <c r="F27" s="41">
        <v>0.1</v>
      </c>
      <c r="G27" s="42">
        <v>0</v>
      </c>
    </row>
    <row r="28" ht="20.45" customHeight="1" spans="1:7">
      <c r="A28" s="38"/>
      <c r="B28" s="39" t="s">
        <v>34</v>
      </c>
      <c r="C28" s="64">
        <v>0.05</v>
      </c>
      <c r="D28" s="41">
        <v>-0.1</v>
      </c>
      <c r="E28" s="41">
        <v>-0.1</v>
      </c>
      <c r="F28" s="41">
        <v>-0.1</v>
      </c>
      <c r="G28" s="41">
        <v>-0.1</v>
      </c>
    </row>
    <row r="29" ht="20.45" customHeight="1" spans="1:7">
      <c r="A29" s="65" t="s">
        <v>35</v>
      </c>
      <c r="B29" s="66" t="s">
        <v>36</v>
      </c>
      <c r="C29" s="64">
        <v>0.08</v>
      </c>
      <c r="D29" s="41">
        <v>0</v>
      </c>
      <c r="E29" s="41">
        <v>0</v>
      </c>
      <c r="F29" s="41">
        <v>0</v>
      </c>
      <c r="G29" s="42">
        <v>0</v>
      </c>
    </row>
    <row r="30" ht="20.45" customHeight="1" spans="1:7">
      <c r="A30" s="67"/>
      <c r="B30" s="39" t="s">
        <v>37</v>
      </c>
      <c r="C30" s="64">
        <v>0.1</v>
      </c>
      <c r="D30" s="41">
        <v>0.2</v>
      </c>
      <c r="E30" s="41">
        <v>0.2</v>
      </c>
      <c r="F30" s="41">
        <v>0.2</v>
      </c>
      <c r="G30" s="42">
        <v>0</v>
      </c>
    </row>
    <row r="31" ht="20.45" customHeight="1" spans="1:7">
      <c r="A31" s="68"/>
      <c r="B31" s="39" t="s">
        <v>38</v>
      </c>
      <c r="C31" s="64">
        <v>0.06</v>
      </c>
      <c r="D31" s="41">
        <v>0.2</v>
      </c>
      <c r="E31" s="41">
        <v>0.2</v>
      </c>
      <c r="F31" s="41">
        <v>0.2</v>
      </c>
      <c r="G31" s="42">
        <v>-0.1</v>
      </c>
    </row>
    <row r="32" ht="20.45" customHeight="1" spans="1:7">
      <c r="A32" s="43" t="s">
        <v>18</v>
      </c>
      <c r="B32" s="44"/>
      <c r="C32" s="45">
        <f>SUM(C22:C31)</f>
        <v>1</v>
      </c>
      <c r="D32" s="69">
        <f t="shared" ref="D32:G32" si="2">D$22*$C$22+D$23*$C$23+D$24*$C$24+D$25*$C$25+D$26*$C$26+D$27*$C$27+D$28*$C$28+D$29*$C$29+D$30*$C$30+D$31*$C$31</f>
        <v>0.007</v>
      </c>
      <c r="E32" s="69">
        <f t="shared" si="2"/>
        <v>0.002</v>
      </c>
      <c r="F32" s="69">
        <f t="shared" si="2"/>
        <v>-0.003</v>
      </c>
      <c r="G32" s="70">
        <f t="shared" si="2"/>
        <v>-0.043</v>
      </c>
    </row>
    <row r="33" ht="20.45" customHeight="1" spans="1:8">
      <c r="A33" s="43" t="s">
        <v>19</v>
      </c>
      <c r="B33" s="44"/>
      <c r="C33" s="46" t="s">
        <v>20</v>
      </c>
      <c r="D33" s="47">
        <f>D13</f>
        <v>7168</v>
      </c>
      <c r="E33" s="47">
        <f t="shared" ref="E33:G33" si="3">E13</f>
        <v>8063</v>
      </c>
      <c r="F33" s="47">
        <f t="shared" si="3"/>
        <v>7383</v>
      </c>
      <c r="G33" s="71">
        <f t="shared" si="3"/>
        <v>7513</v>
      </c>
      <c r="H33" s="48" t="s">
        <v>21</v>
      </c>
    </row>
    <row r="34" ht="20.45" customHeight="1" spans="1:7">
      <c r="A34" s="43" t="s">
        <v>22</v>
      </c>
      <c r="B34" s="44"/>
      <c r="C34" s="45">
        <f>SUM(D34:G34)</f>
        <v>1</v>
      </c>
      <c r="D34" s="49">
        <f>D14</f>
        <v>0.3</v>
      </c>
      <c r="E34" s="49">
        <v>0.25</v>
      </c>
      <c r="F34" s="49">
        <f t="shared" ref="F34:G34" si="4">F14</f>
        <v>0.15</v>
      </c>
      <c r="G34" s="50">
        <f t="shared" si="4"/>
        <v>0.3</v>
      </c>
    </row>
    <row r="35" ht="20.45" customHeight="1" spans="1:7">
      <c r="A35" s="43" t="s">
        <v>39</v>
      </c>
      <c r="B35" s="44"/>
      <c r="C35" s="46" t="s">
        <v>20</v>
      </c>
      <c r="D35" s="51">
        <f t="shared" ref="D35:G35" si="5">D33*(1-D32)*D34</f>
        <v>2135.3472</v>
      </c>
      <c r="E35" s="51">
        <f t="shared" si="5"/>
        <v>2011.7185</v>
      </c>
      <c r="F35" s="51">
        <f t="shared" si="5"/>
        <v>1110.77235</v>
      </c>
      <c r="G35" s="52">
        <f t="shared" si="5"/>
        <v>2350.8177</v>
      </c>
    </row>
    <row r="36" ht="20.45" customHeight="1" spans="1:7">
      <c r="A36" s="53" t="s">
        <v>24</v>
      </c>
      <c r="B36" s="54"/>
      <c r="C36" s="55"/>
      <c r="D36" s="56">
        <f>SUM(D35:G35)</f>
        <v>7608.65575</v>
      </c>
      <c r="E36" s="56"/>
      <c r="F36" s="56"/>
      <c r="G36" s="57"/>
    </row>
    <row r="39" ht="28.15" customHeight="1" spans="1:4">
      <c r="A39" s="72" t="s">
        <v>40</v>
      </c>
      <c r="B39" s="72"/>
      <c r="C39" s="72"/>
      <c r="D39" s="72"/>
    </row>
    <row r="40" ht="28.15" customHeight="1" spans="1:4">
      <c r="A40" s="72" t="s">
        <v>41</v>
      </c>
      <c r="B40" s="72"/>
      <c r="C40" s="72"/>
      <c r="D40" s="72"/>
    </row>
    <row r="41" ht="28.15" customHeight="1" spans="1:4">
      <c r="A41" s="73"/>
      <c r="B41" s="74" t="s">
        <v>42</v>
      </c>
      <c r="C41" s="74"/>
      <c r="D41" s="74" t="s">
        <v>43</v>
      </c>
    </row>
    <row r="42" ht="28.15" customHeight="1" spans="1:4">
      <c r="A42" s="73" t="s">
        <v>44</v>
      </c>
      <c r="B42" s="75">
        <f>D16</f>
        <v>6833.99235</v>
      </c>
      <c r="C42" s="76"/>
      <c r="D42" s="75">
        <f>D36</f>
        <v>7608.65575</v>
      </c>
    </row>
    <row r="43" ht="28.15" customHeight="1" spans="1:4">
      <c r="A43" s="73" t="s">
        <v>7</v>
      </c>
      <c r="B43" s="77">
        <v>0.6</v>
      </c>
      <c r="C43" s="76"/>
      <c r="D43" s="77">
        <v>0.4</v>
      </c>
    </row>
    <row r="44" ht="28.15" customHeight="1" spans="1:4">
      <c r="A44" s="73" t="s">
        <v>45</v>
      </c>
      <c r="B44" s="78">
        <f>B42*B43+D42*D43</f>
        <v>7143.85771</v>
      </c>
      <c r="C44" s="79"/>
      <c r="D44" s="80"/>
    </row>
    <row r="45" ht="28.15" customHeight="1" spans="1:6">
      <c r="A45" s="81" t="s">
        <v>46</v>
      </c>
      <c r="B45" s="82">
        <v>7500</v>
      </c>
      <c r="C45" s="82"/>
      <c r="D45" s="82"/>
      <c r="F45" s="48" t="s">
        <v>47</v>
      </c>
    </row>
  </sheetData>
  <mergeCells count="31">
    <mergeCell ref="A1:G1"/>
    <mergeCell ref="A2:C2"/>
    <mergeCell ref="A3:B3"/>
    <mergeCell ref="D3:G3"/>
    <mergeCell ref="A12:B12"/>
    <mergeCell ref="A13:B13"/>
    <mergeCell ref="A14:B14"/>
    <mergeCell ref="A15:B15"/>
    <mergeCell ref="A16:B16"/>
    <mergeCell ref="D16:G16"/>
    <mergeCell ref="A19:G19"/>
    <mergeCell ref="A20:C20"/>
    <mergeCell ref="A21:B21"/>
    <mergeCell ref="D21:G21"/>
    <mergeCell ref="A32:B32"/>
    <mergeCell ref="A33:B33"/>
    <mergeCell ref="A34:B34"/>
    <mergeCell ref="A35:B35"/>
    <mergeCell ref="A36:B36"/>
    <mergeCell ref="D36:G36"/>
    <mergeCell ref="A39:D39"/>
    <mergeCell ref="A40:D40"/>
    <mergeCell ref="B41:C41"/>
    <mergeCell ref="B42:C42"/>
    <mergeCell ref="B43:C43"/>
    <mergeCell ref="B44:D44"/>
    <mergeCell ref="B45:D45"/>
    <mergeCell ref="A4:A11"/>
    <mergeCell ref="A22:A26"/>
    <mergeCell ref="A27:A28"/>
    <mergeCell ref="A29:A3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6"/>
  <sheetViews>
    <sheetView tabSelected="1" workbookViewId="0">
      <selection activeCell="F14" sqref="F14"/>
    </sheetView>
  </sheetViews>
  <sheetFormatPr defaultColWidth="9" defaultRowHeight="13.5"/>
  <cols>
    <col min="1" max="1" width="9" style="1"/>
    <col min="2" max="2" width="18" style="2" customWidth="1"/>
    <col min="3" max="3" width="9" style="1"/>
    <col min="4" max="4" width="12.625" style="1" customWidth="1"/>
    <col min="5" max="5" width="9" style="1"/>
    <col min="6" max="6" width="10.125" style="1" customWidth="1"/>
    <col min="7" max="7" width="9.125" style="1" customWidth="1"/>
    <col min="8" max="8" width="10.125" style="1" customWidth="1"/>
    <col min="9" max="9" width="9" style="1"/>
    <col min="10" max="10" width="11.375" style="1" customWidth="1"/>
    <col min="11" max="16384" width="9" style="1"/>
  </cols>
  <sheetData>
    <row r="1" ht="18.75" spans="1:13">
      <c r="A1" s="3" t="s">
        <v>48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1" spans="1:13">
      <c r="A2" s="5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4.25" spans="1:1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8.75" spans="1:13">
      <c r="A4" s="7" t="s">
        <v>50</v>
      </c>
      <c r="B4" s="7"/>
      <c r="C4" s="7"/>
      <c r="D4" s="7"/>
      <c r="E4" s="7"/>
      <c r="F4" s="7"/>
      <c r="G4" s="7"/>
      <c r="H4" s="7"/>
      <c r="I4" s="3" t="s">
        <v>51</v>
      </c>
      <c r="J4" s="3"/>
      <c r="K4" s="3"/>
      <c r="L4" s="3"/>
      <c r="M4" s="3"/>
    </row>
    <row r="5" ht="18.75" spans="1:13">
      <c r="A5" s="3"/>
      <c r="B5" s="8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ht="18.75" spans="1:13">
      <c r="A6" s="9" t="s">
        <v>52</v>
      </c>
      <c r="B6" s="9"/>
      <c r="C6" s="9"/>
      <c r="D6" s="9"/>
      <c r="E6" s="9"/>
      <c r="F6" s="9"/>
      <c r="G6" s="9"/>
      <c r="H6" s="9"/>
      <c r="I6" s="3" t="s">
        <v>53</v>
      </c>
      <c r="J6" s="3"/>
      <c r="K6" s="3"/>
      <c r="L6" s="3"/>
      <c r="M6" s="3"/>
    </row>
    <row r="7" ht="96" spans="1:13">
      <c r="A7" s="10" t="s">
        <v>54</v>
      </c>
      <c r="B7" s="11" t="s">
        <v>55</v>
      </c>
      <c r="C7" s="10" t="s">
        <v>56</v>
      </c>
      <c r="D7" s="10" t="s">
        <v>57</v>
      </c>
      <c r="E7" s="10" t="s">
        <v>58</v>
      </c>
      <c r="F7" s="12" t="s">
        <v>59</v>
      </c>
      <c r="G7" s="10" t="s">
        <v>60</v>
      </c>
      <c r="H7" s="10" t="s">
        <v>61</v>
      </c>
      <c r="I7" s="10" t="s">
        <v>62</v>
      </c>
      <c r="J7" s="10" t="s">
        <v>63</v>
      </c>
      <c r="K7" s="10" t="s">
        <v>64</v>
      </c>
      <c r="L7" s="10" t="s">
        <v>65</v>
      </c>
      <c r="M7" s="10" t="s">
        <v>66</v>
      </c>
    </row>
    <row r="8" ht="16.5" spans="1:13">
      <c r="A8" s="13" t="s">
        <v>67</v>
      </c>
      <c r="B8" s="14" t="str">
        <f>[1]价格表!A6</f>
        <v>3201</v>
      </c>
      <c r="C8" s="13" t="s">
        <v>68</v>
      </c>
      <c r="D8" s="15" t="s">
        <v>69</v>
      </c>
      <c r="E8" s="16">
        <v>3</v>
      </c>
      <c r="F8" s="17">
        <v>140.91</v>
      </c>
      <c r="G8" s="18">
        <f t="shared" ref="G8" si="0">F8-H8</f>
        <v>25.87</v>
      </c>
      <c r="H8" s="17">
        <v>115.04</v>
      </c>
      <c r="I8" s="19">
        <f t="shared" ref="I8:I67" si="1">J8/F8</f>
        <v>7632.70270336409</v>
      </c>
      <c r="J8" s="19">
        <v>1075524.13793103</v>
      </c>
      <c r="K8" s="13"/>
      <c r="L8" s="13" t="s">
        <v>70</v>
      </c>
      <c r="M8" s="13"/>
    </row>
    <row r="9" ht="16.5" spans="1:13">
      <c r="A9" s="13" t="s">
        <v>67</v>
      </c>
      <c r="B9" s="14" t="str">
        <f>[1]价格表!A7</f>
        <v>3101</v>
      </c>
      <c r="C9" s="13" t="s">
        <v>71</v>
      </c>
      <c r="D9" s="15" t="s">
        <v>69</v>
      </c>
      <c r="E9" s="16">
        <v>3</v>
      </c>
      <c r="F9" s="17">
        <v>140.91</v>
      </c>
      <c r="G9" s="18">
        <f t="shared" ref="G9:G11" si="2">F9-H9</f>
        <v>25.87</v>
      </c>
      <c r="H9" s="17">
        <v>115.04</v>
      </c>
      <c r="I9" s="19">
        <f t="shared" si="1"/>
        <v>7862.58776083536</v>
      </c>
      <c r="J9" s="19">
        <v>1107917.24137931</v>
      </c>
      <c r="K9" s="13"/>
      <c r="L9" s="13" t="s">
        <v>70</v>
      </c>
      <c r="M9" s="13"/>
    </row>
    <row r="10" ht="16.5" spans="1:13">
      <c r="A10" s="13" t="s">
        <v>67</v>
      </c>
      <c r="B10" s="14" t="str">
        <f>[1]价格表!A8</f>
        <v>3001</v>
      </c>
      <c r="C10" s="13" t="s">
        <v>72</v>
      </c>
      <c r="D10" s="15" t="s">
        <v>69</v>
      </c>
      <c r="E10" s="16">
        <v>3</v>
      </c>
      <c r="F10" s="17">
        <v>140.91</v>
      </c>
      <c r="G10" s="18">
        <f t="shared" si="2"/>
        <v>25.87</v>
      </c>
      <c r="H10" s="17">
        <v>115.04</v>
      </c>
      <c r="I10" s="19">
        <f t="shared" si="1"/>
        <v>7920.05494662363</v>
      </c>
      <c r="J10" s="19">
        <v>1116014.94252874</v>
      </c>
      <c r="K10" s="13"/>
      <c r="L10" s="13" t="s">
        <v>70</v>
      </c>
      <c r="M10" s="13"/>
    </row>
    <row r="11" ht="16.5" spans="1:13">
      <c r="A11" s="13" t="s">
        <v>67</v>
      </c>
      <c r="B11" s="14" t="str">
        <f>[1]价格表!A9</f>
        <v>2901</v>
      </c>
      <c r="C11" s="13" t="s">
        <v>73</v>
      </c>
      <c r="D11" s="15" t="s">
        <v>69</v>
      </c>
      <c r="E11" s="16">
        <v>3</v>
      </c>
      <c r="F11" s="17">
        <v>140.91</v>
      </c>
      <c r="G11" s="18">
        <f t="shared" si="2"/>
        <v>25.87</v>
      </c>
      <c r="H11" s="17">
        <v>115.04</v>
      </c>
      <c r="I11" s="19">
        <f t="shared" si="1"/>
        <v>7954.54341525568</v>
      </c>
      <c r="J11" s="19">
        <v>1120874.71264368</v>
      </c>
      <c r="K11" s="13"/>
      <c r="L11" s="13" t="s">
        <v>70</v>
      </c>
      <c r="M11" s="13"/>
    </row>
    <row r="12" ht="16.5" spans="1:13">
      <c r="A12" s="13" t="s">
        <v>67</v>
      </c>
      <c r="B12" s="14" t="str">
        <f>[1]价格表!A10</f>
        <v>2801</v>
      </c>
      <c r="C12" s="13" t="s">
        <v>74</v>
      </c>
      <c r="D12" s="15" t="s">
        <v>69</v>
      </c>
      <c r="E12" s="16">
        <v>3</v>
      </c>
      <c r="F12" s="17">
        <v>140.91</v>
      </c>
      <c r="G12" s="18">
        <f t="shared" ref="G12:G75" si="3">F12-H12</f>
        <v>25.87</v>
      </c>
      <c r="H12" s="17">
        <v>115.04</v>
      </c>
      <c r="I12" s="19">
        <f t="shared" si="1"/>
        <v>7989.02372672864</v>
      </c>
      <c r="J12" s="19">
        <v>1125733.33333333</v>
      </c>
      <c r="K12" s="13"/>
      <c r="L12" s="13" t="s">
        <v>70</v>
      </c>
      <c r="M12" s="13"/>
    </row>
    <row r="13" ht="16.5" spans="1:13">
      <c r="A13" s="13" t="s">
        <v>67</v>
      </c>
      <c r="B13" s="14" t="str">
        <f>[1]价格表!A11</f>
        <v>2701</v>
      </c>
      <c r="C13" s="13" t="s">
        <v>75</v>
      </c>
      <c r="D13" s="15" t="s">
        <v>69</v>
      </c>
      <c r="E13" s="16">
        <v>3</v>
      </c>
      <c r="F13" s="17">
        <v>140.91</v>
      </c>
      <c r="G13" s="18">
        <f t="shared" si="3"/>
        <v>25.87</v>
      </c>
      <c r="H13" s="17">
        <v>115.04</v>
      </c>
      <c r="I13" s="19">
        <f t="shared" si="1"/>
        <v>8023.50403820161</v>
      </c>
      <c r="J13" s="19">
        <v>1130591.95402299</v>
      </c>
      <c r="K13" s="13"/>
      <c r="L13" s="13" t="s">
        <v>70</v>
      </c>
      <c r="M13" s="13"/>
    </row>
    <row r="14" ht="16.5" spans="1:13">
      <c r="A14" s="13" t="s">
        <v>67</v>
      </c>
      <c r="B14" s="14" t="str">
        <f>[1]价格表!A12</f>
        <v>2601</v>
      </c>
      <c r="C14" s="13" t="s">
        <v>76</v>
      </c>
      <c r="D14" s="15" t="s">
        <v>69</v>
      </c>
      <c r="E14" s="16">
        <v>3</v>
      </c>
      <c r="F14" s="17">
        <v>140.91</v>
      </c>
      <c r="G14" s="18">
        <f t="shared" si="3"/>
        <v>25.87</v>
      </c>
      <c r="H14" s="17">
        <v>115.04</v>
      </c>
      <c r="I14" s="19">
        <f t="shared" si="1"/>
        <v>8057.98434967457</v>
      </c>
      <c r="J14" s="19">
        <v>1135450.57471264</v>
      </c>
      <c r="K14" s="13"/>
      <c r="L14" s="13" t="s">
        <v>70</v>
      </c>
      <c r="M14" s="13"/>
    </row>
    <row r="15" ht="16.5" spans="1:13">
      <c r="A15" s="13" t="s">
        <v>67</v>
      </c>
      <c r="B15" s="14" t="str">
        <f>[1]价格表!A13</f>
        <v>2501</v>
      </c>
      <c r="C15" s="13" t="s">
        <v>77</v>
      </c>
      <c r="D15" s="15" t="s">
        <v>69</v>
      </c>
      <c r="E15" s="16">
        <v>3</v>
      </c>
      <c r="F15" s="17">
        <v>140.91</v>
      </c>
      <c r="G15" s="18">
        <f t="shared" si="3"/>
        <v>25.87</v>
      </c>
      <c r="H15" s="17">
        <v>115.04</v>
      </c>
      <c r="I15" s="19">
        <f t="shared" si="1"/>
        <v>8092.47281830662</v>
      </c>
      <c r="J15" s="19">
        <v>1140310.34482759</v>
      </c>
      <c r="K15" s="13"/>
      <c r="L15" s="13" t="s">
        <v>70</v>
      </c>
      <c r="M15" s="13"/>
    </row>
    <row r="16" ht="16.5" spans="1:13">
      <c r="A16" s="13" t="s">
        <v>67</v>
      </c>
      <c r="B16" s="14" t="str">
        <f>[1]价格表!A14</f>
        <v>2401</v>
      </c>
      <c r="C16" s="13" t="s">
        <v>78</v>
      </c>
      <c r="D16" s="15" t="s">
        <v>69</v>
      </c>
      <c r="E16" s="16">
        <v>3</v>
      </c>
      <c r="F16" s="17">
        <v>140.91</v>
      </c>
      <c r="G16" s="18">
        <f t="shared" si="3"/>
        <v>25.87</v>
      </c>
      <c r="H16" s="17">
        <v>115.04</v>
      </c>
      <c r="I16" s="19">
        <f t="shared" si="1"/>
        <v>8126.95312977958</v>
      </c>
      <c r="J16" s="19">
        <v>1145168.96551724</v>
      </c>
      <c r="K16" s="13"/>
      <c r="L16" s="13" t="s">
        <v>70</v>
      </c>
      <c r="M16" s="13"/>
    </row>
    <row r="17" ht="16.5" spans="1:13">
      <c r="A17" s="13" t="s">
        <v>67</v>
      </c>
      <c r="B17" s="14" t="str">
        <f>[1]价格表!A15</f>
        <v>2301</v>
      </c>
      <c r="C17" s="13" t="s">
        <v>79</v>
      </c>
      <c r="D17" s="15" t="s">
        <v>69</v>
      </c>
      <c r="E17" s="16">
        <v>3</v>
      </c>
      <c r="F17" s="17">
        <v>140.91</v>
      </c>
      <c r="G17" s="18">
        <f t="shared" si="3"/>
        <v>25.87</v>
      </c>
      <c r="H17" s="17">
        <v>115.04</v>
      </c>
      <c r="I17" s="19">
        <f t="shared" si="1"/>
        <v>8161.43344125255</v>
      </c>
      <c r="J17" s="19">
        <v>1150027.5862069</v>
      </c>
      <c r="K17" s="13"/>
      <c r="L17" s="13" t="s">
        <v>70</v>
      </c>
      <c r="M17" s="13"/>
    </row>
    <row r="18" ht="16.5" spans="1:13">
      <c r="A18" s="13" t="s">
        <v>67</v>
      </c>
      <c r="B18" s="14" t="str">
        <f>[1]价格表!A16</f>
        <v>2201</v>
      </c>
      <c r="C18" s="13" t="s">
        <v>80</v>
      </c>
      <c r="D18" s="15" t="s">
        <v>69</v>
      </c>
      <c r="E18" s="16">
        <v>3</v>
      </c>
      <c r="F18" s="17">
        <v>140.91</v>
      </c>
      <c r="G18" s="18">
        <f t="shared" si="3"/>
        <v>25.87</v>
      </c>
      <c r="H18" s="17">
        <v>115.04</v>
      </c>
      <c r="I18" s="19">
        <f t="shared" si="1"/>
        <v>8195.9219098846</v>
      </c>
      <c r="J18" s="19">
        <v>1154887.35632184</v>
      </c>
      <c r="K18" s="13"/>
      <c r="L18" s="13" t="s">
        <v>70</v>
      </c>
      <c r="M18" s="13"/>
    </row>
    <row r="19" ht="16.5" spans="1:13">
      <c r="A19" s="13" t="s">
        <v>67</v>
      </c>
      <c r="B19" s="14" t="str">
        <f>[1]价格表!A17</f>
        <v>2101</v>
      </c>
      <c r="C19" s="13" t="s">
        <v>81</v>
      </c>
      <c r="D19" s="15" t="s">
        <v>69</v>
      </c>
      <c r="E19" s="16">
        <v>3</v>
      </c>
      <c r="F19" s="17">
        <v>140.91</v>
      </c>
      <c r="G19" s="18">
        <f t="shared" si="3"/>
        <v>25.87</v>
      </c>
      <c r="H19" s="17">
        <v>115.04</v>
      </c>
      <c r="I19" s="19">
        <f t="shared" si="1"/>
        <v>8161.43344125255</v>
      </c>
      <c r="J19" s="19">
        <v>1150027.5862069</v>
      </c>
      <c r="K19" s="13"/>
      <c r="L19" s="13" t="s">
        <v>70</v>
      </c>
      <c r="M19" s="13"/>
    </row>
    <row r="20" ht="16.5" spans="1:13">
      <c r="A20" s="13" t="s">
        <v>67</v>
      </c>
      <c r="B20" s="14" t="str">
        <f>[1]价格表!A18</f>
        <v>2001</v>
      </c>
      <c r="C20" s="13" t="s">
        <v>82</v>
      </c>
      <c r="D20" s="15" t="s">
        <v>69</v>
      </c>
      <c r="E20" s="16">
        <v>3</v>
      </c>
      <c r="F20" s="17">
        <v>140.91</v>
      </c>
      <c r="G20" s="18">
        <f t="shared" si="3"/>
        <v>25.87</v>
      </c>
      <c r="H20" s="17">
        <v>115.04</v>
      </c>
      <c r="I20" s="19">
        <f t="shared" si="1"/>
        <v>8126.95312977958</v>
      </c>
      <c r="J20" s="19">
        <v>1145168.96551724</v>
      </c>
      <c r="K20" s="13"/>
      <c r="L20" s="13" t="s">
        <v>70</v>
      </c>
      <c r="M20" s="13"/>
    </row>
    <row r="21" ht="16.5" spans="1:13">
      <c r="A21" s="13" t="s">
        <v>67</v>
      </c>
      <c r="B21" s="14" t="str">
        <f>[1]价格表!A19</f>
        <v>1901</v>
      </c>
      <c r="C21" s="13" t="s">
        <v>83</v>
      </c>
      <c r="D21" s="15" t="s">
        <v>69</v>
      </c>
      <c r="E21" s="16">
        <v>3</v>
      </c>
      <c r="F21" s="17">
        <v>140.91</v>
      </c>
      <c r="G21" s="18">
        <f t="shared" si="3"/>
        <v>25.87</v>
      </c>
      <c r="H21" s="17">
        <v>115.04</v>
      </c>
      <c r="I21" s="19">
        <f t="shared" si="1"/>
        <v>8103.96625546428</v>
      </c>
      <c r="J21" s="19">
        <v>1141929.88505747</v>
      </c>
      <c r="K21" s="13"/>
      <c r="L21" s="13" t="s">
        <v>70</v>
      </c>
      <c r="M21" s="13"/>
    </row>
    <row r="22" ht="16.5" spans="1:13">
      <c r="A22" s="13" t="s">
        <v>67</v>
      </c>
      <c r="B22" s="14" t="str">
        <f>[1]价格表!A20</f>
        <v>1801</v>
      </c>
      <c r="C22" s="13" t="s">
        <v>84</v>
      </c>
      <c r="D22" s="15" t="s">
        <v>69</v>
      </c>
      <c r="E22" s="16">
        <v>3</v>
      </c>
      <c r="F22" s="17">
        <v>140.91</v>
      </c>
      <c r="G22" s="18">
        <f t="shared" si="3"/>
        <v>25.87</v>
      </c>
      <c r="H22" s="17">
        <v>115.04</v>
      </c>
      <c r="I22" s="19">
        <f t="shared" si="1"/>
        <v>7931.54838378128</v>
      </c>
      <c r="J22" s="19">
        <v>1117634.48275862</v>
      </c>
      <c r="K22" s="13"/>
      <c r="L22" s="13" t="s">
        <v>70</v>
      </c>
      <c r="M22" s="13"/>
    </row>
    <row r="23" ht="16.5" spans="1:13">
      <c r="A23" s="13" t="s">
        <v>67</v>
      </c>
      <c r="B23" s="14" t="str">
        <f>[1]价格表!A21</f>
        <v>1701</v>
      </c>
      <c r="C23" s="13" t="s">
        <v>85</v>
      </c>
      <c r="D23" s="15" t="s">
        <v>69</v>
      </c>
      <c r="E23" s="16">
        <v>3</v>
      </c>
      <c r="F23" s="17">
        <v>140.91</v>
      </c>
      <c r="G23" s="18">
        <f t="shared" si="3"/>
        <v>25.87</v>
      </c>
      <c r="H23" s="17">
        <v>115.04</v>
      </c>
      <c r="I23" s="19">
        <f t="shared" si="1"/>
        <v>8080.97938114897</v>
      </c>
      <c r="J23" s="19">
        <v>1138690.8045977</v>
      </c>
      <c r="K23" s="13"/>
      <c r="L23" s="13" t="s">
        <v>70</v>
      </c>
      <c r="M23" s="13"/>
    </row>
    <row r="24" ht="16.5" spans="1:13">
      <c r="A24" s="13" t="s">
        <v>67</v>
      </c>
      <c r="B24" s="14" t="str">
        <f>[1]价格表!A22</f>
        <v>1601</v>
      </c>
      <c r="C24" s="13" t="s">
        <v>86</v>
      </c>
      <c r="D24" s="15" t="s">
        <v>69</v>
      </c>
      <c r="E24" s="16">
        <v>3</v>
      </c>
      <c r="F24" s="17">
        <v>140.91</v>
      </c>
      <c r="G24" s="18">
        <f t="shared" si="3"/>
        <v>25.87</v>
      </c>
      <c r="H24" s="17">
        <v>115.04</v>
      </c>
      <c r="I24" s="19">
        <f t="shared" si="1"/>
        <v>8057.98434967457</v>
      </c>
      <c r="J24" s="19">
        <v>1135450.57471264</v>
      </c>
      <c r="K24" s="13"/>
      <c r="L24" s="13" t="s">
        <v>70</v>
      </c>
      <c r="M24" s="13"/>
    </row>
    <row r="25" ht="16.5" spans="1:13">
      <c r="A25" s="13" t="s">
        <v>67</v>
      </c>
      <c r="B25" s="14" t="str">
        <f>[1]价格表!A23</f>
        <v>1501</v>
      </c>
      <c r="C25" s="13" t="s">
        <v>87</v>
      </c>
      <c r="D25" s="15" t="s">
        <v>69</v>
      </c>
      <c r="E25" s="16">
        <v>3</v>
      </c>
      <c r="F25" s="17">
        <v>140.91</v>
      </c>
      <c r="G25" s="18">
        <f t="shared" si="3"/>
        <v>25.87</v>
      </c>
      <c r="H25" s="17">
        <v>115.04</v>
      </c>
      <c r="I25" s="19">
        <f t="shared" si="1"/>
        <v>8034.99747535926</v>
      </c>
      <c r="J25" s="19">
        <v>1132211.49425287</v>
      </c>
      <c r="K25" s="13"/>
      <c r="L25" s="13" t="s">
        <v>70</v>
      </c>
      <c r="M25" s="13"/>
    </row>
    <row r="26" ht="16.5" spans="1:13">
      <c r="A26" s="13" t="s">
        <v>67</v>
      </c>
      <c r="B26" s="14" t="str">
        <f>[1]价格表!A24</f>
        <v>1401</v>
      </c>
      <c r="C26" s="13" t="s">
        <v>88</v>
      </c>
      <c r="D26" s="15" t="s">
        <v>69</v>
      </c>
      <c r="E26" s="16">
        <v>3</v>
      </c>
      <c r="F26" s="17">
        <v>140.91</v>
      </c>
      <c r="G26" s="18">
        <f t="shared" si="3"/>
        <v>25.87</v>
      </c>
      <c r="H26" s="17">
        <v>115.04</v>
      </c>
      <c r="I26" s="19">
        <f t="shared" si="1"/>
        <v>8012.01060104395</v>
      </c>
      <c r="J26" s="19">
        <v>1128972.4137931</v>
      </c>
      <c r="K26" s="13"/>
      <c r="L26" s="13" t="s">
        <v>70</v>
      </c>
      <c r="M26" s="13"/>
    </row>
    <row r="27" ht="16.5" spans="1:13">
      <c r="A27" s="13" t="s">
        <v>67</v>
      </c>
      <c r="B27" s="14" t="str">
        <f>[1]价格表!A25</f>
        <v>1301</v>
      </c>
      <c r="C27" s="13" t="s">
        <v>89</v>
      </c>
      <c r="D27" s="15" t="s">
        <v>69</v>
      </c>
      <c r="E27" s="16">
        <v>3</v>
      </c>
      <c r="F27" s="17">
        <v>140.91</v>
      </c>
      <c r="G27" s="18">
        <f t="shared" si="3"/>
        <v>25.87</v>
      </c>
      <c r="H27" s="17">
        <v>115.04</v>
      </c>
      <c r="I27" s="19">
        <f t="shared" si="1"/>
        <v>7989.02372672864</v>
      </c>
      <c r="J27" s="19">
        <v>1125733.33333333</v>
      </c>
      <c r="K27" s="13"/>
      <c r="L27" s="13" t="s">
        <v>70</v>
      </c>
      <c r="M27" s="13"/>
    </row>
    <row r="28" ht="16.5" spans="1:13">
      <c r="A28" s="13" t="s">
        <v>67</v>
      </c>
      <c r="B28" s="14" t="str">
        <f>[1]价格表!A26</f>
        <v>1201</v>
      </c>
      <c r="C28" s="13" t="s">
        <v>90</v>
      </c>
      <c r="D28" s="15" t="s">
        <v>69</v>
      </c>
      <c r="E28" s="16">
        <v>3</v>
      </c>
      <c r="F28" s="17">
        <v>140.91</v>
      </c>
      <c r="G28" s="18">
        <f t="shared" si="3"/>
        <v>25.87</v>
      </c>
      <c r="H28" s="17">
        <v>115.04</v>
      </c>
      <c r="I28" s="19">
        <f t="shared" si="1"/>
        <v>7966.03685241334</v>
      </c>
      <c r="J28" s="19">
        <v>1122494.25287356</v>
      </c>
      <c r="K28" s="13"/>
      <c r="L28" s="13" t="s">
        <v>70</v>
      </c>
      <c r="M28" s="13"/>
    </row>
    <row r="29" ht="16.5" spans="1:13">
      <c r="A29" s="13" t="s">
        <v>67</v>
      </c>
      <c r="B29" s="14" t="str">
        <f>[1]价格表!A27</f>
        <v>1101</v>
      </c>
      <c r="C29" s="13" t="s">
        <v>91</v>
      </c>
      <c r="D29" s="15" t="s">
        <v>69</v>
      </c>
      <c r="E29" s="16">
        <v>3</v>
      </c>
      <c r="F29" s="17">
        <v>140.91</v>
      </c>
      <c r="G29" s="18">
        <f t="shared" si="3"/>
        <v>25.87</v>
      </c>
      <c r="H29" s="17">
        <v>115.04</v>
      </c>
      <c r="I29" s="19">
        <f t="shared" si="1"/>
        <v>7943.04182093894</v>
      </c>
      <c r="J29" s="19">
        <v>1119254.02298851</v>
      </c>
      <c r="K29" s="13"/>
      <c r="L29" s="13" t="s">
        <v>70</v>
      </c>
      <c r="M29" s="13"/>
    </row>
    <row r="30" ht="16.5" spans="1:13">
      <c r="A30" s="13" t="s">
        <v>67</v>
      </c>
      <c r="B30" s="14" t="str">
        <f>[1]价格表!A28</f>
        <v>1001</v>
      </c>
      <c r="C30" s="13" t="s">
        <v>92</v>
      </c>
      <c r="D30" s="15" t="s">
        <v>69</v>
      </c>
      <c r="E30" s="16">
        <v>3</v>
      </c>
      <c r="F30" s="17">
        <v>140.91</v>
      </c>
      <c r="G30" s="18">
        <f t="shared" si="3"/>
        <v>25.87</v>
      </c>
      <c r="H30" s="17">
        <v>115.04</v>
      </c>
      <c r="I30" s="19">
        <f t="shared" si="1"/>
        <v>7920.05494662363</v>
      </c>
      <c r="J30" s="19">
        <v>1116014.94252874</v>
      </c>
      <c r="K30" s="13"/>
      <c r="L30" s="13" t="s">
        <v>70</v>
      </c>
      <c r="M30" s="13"/>
    </row>
    <row r="31" ht="16.5" spans="1:13">
      <c r="A31" s="13" t="s">
        <v>67</v>
      </c>
      <c r="B31" s="14" t="str">
        <f>[1]价格表!A29</f>
        <v>901</v>
      </c>
      <c r="C31" s="13" t="s">
        <v>93</v>
      </c>
      <c r="D31" s="15" t="s">
        <v>69</v>
      </c>
      <c r="E31" s="16">
        <v>3</v>
      </c>
      <c r="F31" s="17">
        <v>140.91</v>
      </c>
      <c r="G31" s="18">
        <f t="shared" si="3"/>
        <v>25.87</v>
      </c>
      <c r="H31" s="17">
        <v>115.04</v>
      </c>
      <c r="I31" s="19">
        <f t="shared" si="1"/>
        <v>7885.57463515067</v>
      </c>
      <c r="J31" s="19">
        <v>1111156.32183908</v>
      </c>
      <c r="K31" s="13"/>
      <c r="L31" s="13" t="s">
        <v>70</v>
      </c>
      <c r="M31" s="13"/>
    </row>
    <row r="32" ht="16.5" spans="1:13">
      <c r="A32" s="13" t="s">
        <v>67</v>
      </c>
      <c r="B32" s="14" t="str">
        <f>[1]价格表!A30</f>
        <v>801</v>
      </c>
      <c r="C32" s="13" t="s">
        <v>94</v>
      </c>
      <c r="D32" s="15" t="s">
        <v>69</v>
      </c>
      <c r="E32" s="16">
        <v>3</v>
      </c>
      <c r="F32" s="17">
        <v>140.91</v>
      </c>
      <c r="G32" s="18">
        <f t="shared" si="3"/>
        <v>25.87</v>
      </c>
      <c r="H32" s="17">
        <v>115.04</v>
      </c>
      <c r="I32" s="19">
        <f t="shared" si="1"/>
        <v>7851.0943236777</v>
      </c>
      <c r="J32" s="19">
        <v>1106297.70114943</v>
      </c>
      <c r="K32" s="13"/>
      <c r="L32" s="13" t="s">
        <v>70</v>
      </c>
      <c r="M32" s="13"/>
    </row>
    <row r="33" ht="16.5" spans="1:13">
      <c r="A33" s="13" t="s">
        <v>67</v>
      </c>
      <c r="B33" s="14" t="str">
        <f>[1]价格表!A31</f>
        <v>701</v>
      </c>
      <c r="C33" s="13" t="s">
        <v>95</v>
      </c>
      <c r="D33" s="15" t="s">
        <v>69</v>
      </c>
      <c r="E33" s="16">
        <v>3</v>
      </c>
      <c r="F33" s="17">
        <v>140.91</v>
      </c>
      <c r="G33" s="18">
        <f t="shared" si="3"/>
        <v>25.87</v>
      </c>
      <c r="H33" s="17">
        <v>115.04</v>
      </c>
      <c r="I33" s="19">
        <f t="shared" si="1"/>
        <v>7816.60585504565</v>
      </c>
      <c r="J33" s="19">
        <v>1101437.93103448</v>
      </c>
      <c r="K33" s="13"/>
      <c r="L33" s="13" t="s">
        <v>70</v>
      </c>
      <c r="M33" s="13"/>
    </row>
    <row r="34" ht="16.5" spans="1:13">
      <c r="A34" s="13" t="s">
        <v>67</v>
      </c>
      <c r="B34" s="14" t="str">
        <f>[1]价格表!A32</f>
        <v>601</v>
      </c>
      <c r="C34" s="13" t="s">
        <v>96</v>
      </c>
      <c r="D34" s="15" t="s">
        <v>69</v>
      </c>
      <c r="E34" s="16">
        <v>3</v>
      </c>
      <c r="F34" s="17">
        <v>140.91</v>
      </c>
      <c r="G34" s="18">
        <f t="shared" si="3"/>
        <v>25.87</v>
      </c>
      <c r="H34" s="17">
        <v>115.04</v>
      </c>
      <c r="I34" s="19">
        <f t="shared" si="1"/>
        <v>7782.12554357269</v>
      </c>
      <c r="J34" s="19">
        <v>1096579.31034483</v>
      </c>
      <c r="K34" s="13"/>
      <c r="L34" s="13" t="s">
        <v>70</v>
      </c>
      <c r="M34" s="13"/>
    </row>
    <row r="35" ht="16.5" spans="1:13">
      <c r="A35" s="13" t="s">
        <v>67</v>
      </c>
      <c r="B35" s="14" t="str">
        <f>[1]价格表!A33</f>
        <v>501</v>
      </c>
      <c r="C35" s="13" t="s">
        <v>97</v>
      </c>
      <c r="D35" s="15" t="s">
        <v>69</v>
      </c>
      <c r="E35" s="16">
        <v>3</v>
      </c>
      <c r="F35" s="17">
        <v>140.91</v>
      </c>
      <c r="G35" s="18">
        <f t="shared" si="3"/>
        <v>25.87</v>
      </c>
      <c r="H35" s="17">
        <v>115.04</v>
      </c>
      <c r="I35" s="19">
        <f t="shared" si="1"/>
        <v>7747.64523209973</v>
      </c>
      <c r="J35" s="19">
        <v>1091720.68965517</v>
      </c>
      <c r="K35" s="13"/>
      <c r="L35" s="13" t="s">
        <v>70</v>
      </c>
      <c r="M35" s="13"/>
    </row>
    <row r="36" ht="16.5" spans="1:13">
      <c r="A36" s="13" t="s">
        <v>67</v>
      </c>
      <c r="B36" s="14" t="str">
        <f>[1]价格表!A34</f>
        <v>401</v>
      </c>
      <c r="C36" s="13" t="s">
        <v>98</v>
      </c>
      <c r="D36" s="15" t="s">
        <v>69</v>
      </c>
      <c r="E36" s="16">
        <v>3</v>
      </c>
      <c r="F36" s="17">
        <v>140.91</v>
      </c>
      <c r="G36" s="18">
        <f t="shared" si="3"/>
        <v>25.87</v>
      </c>
      <c r="H36" s="17">
        <v>115.04</v>
      </c>
      <c r="I36" s="19">
        <f t="shared" si="1"/>
        <v>7690.16988915237</v>
      </c>
      <c r="J36" s="19">
        <v>1083621.83908046</v>
      </c>
      <c r="K36" s="13"/>
      <c r="L36" s="13" t="s">
        <v>70</v>
      </c>
      <c r="M36" s="13"/>
    </row>
    <row r="37" ht="16.5" spans="1:13">
      <c r="A37" s="13" t="s">
        <v>67</v>
      </c>
      <c r="B37" s="14" t="str">
        <f>[1]价格表!A35</f>
        <v>301</v>
      </c>
      <c r="C37" s="13" t="s">
        <v>99</v>
      </c>
      <c r="D37" s="15" t="s">
        <v>69</v>
      </c>
      <c r="E37" s="16">
        <v>3</v>
      </c>
      <c r="F37" s="17">
        <v>140.91</v>
      </c>
      <c r="G37" s="18">
        <f t="shared" si="3"/>
        <v>25.87</v>
      </c>
      <c r="H37" s="17">
        <v>115.04</v>
      </c>
      <c r="I37" s="19">
        <f t="shared" si="1"/>
        <v>7632.70270336409</v>
      </c>
      <c r="J37" s="19">
        <v>1075524.13793103</v>
      </c>
      <c r="K37" s="13"/>
      <c r="L37" s="13" t="s">
        <v>70</v>
      </c>
      <c r="M37" s="13"/>
    </row>
    <row r="38" ht="16.5" spans="1:13">
      <c r="A38" s="13" t="s">
        <v>67</v>
      </c>
      <c r="B38" s="14" t="str">
        <f>[1]价格表!A36</f>
        <v>201</v>
      </c>
      <c r="C38" s="13" t="s">
        <v>100</v>
      </c>
      <c r="D38" s="15" t="s">
        <v>69</v>
      </c>
      <c r="E38" s="16">
        <v>3</v>
      </c>
      <c r="F38" s="17">
        <v>140.91</v>
      </c>
      <c r="G38" s="18">
        <f t="shared" si="3"/>
        <v>25.87</v>
      </c>
      <c r="H38" s="17">
        <v>115.04</v>
      </c>
      <c r="I38" s="19">
        <f t="shared" si="1"/>
        <v>8070.2200883094</v>
      </c>
      <c r="J38" s="19">
        <v>1137174.71264368</v>
      </c>
      <c r="K38" s="13"/>
      <c r="L38" s="13" t="s">
        <v>70</v>
      </c>
      <c r="M38" s="13"/>
    </row>
    <row r="39" ht="16.5" spans="1:13">
      <c r="A39" s="13" t="s">
        <v>67</v>
      </c>
      <c r="B39" s="14" t="str">
        <f>[1]价格表!A41</f>
        <v>3202</v>
      </c>
      <c r="C39" s="13" t="s">
        <v>68</v>
      </c>
      <c r="D39" s="15" t="s">
        <v>69</v>
      </c>
      <c r="E39" s="16">
        <v>3</v>
      </c>
      <c r="F39" s="17">
        <v>140.91</v>
      </c>
      <c r="G39" s="18">
        <f t="shared" si="3"/>
        <v>25.87</v>
      </c>
      <c r="H39" s="17">
        <v>115.04</v>
      </c>
      <c r="I39" s="19">
        <f t="shared" si="1"/>
        <v>7402.81764589283</v>
      </c>
      <c r="J39" s="19">
        <v>1043131.03448276</v>
      </c>
      <c r="K39" s="13"/>
      <c r="L39" s="13" t="s">
        <v>70</v>
      </c>
      <c r="M39" s="13"/>
    </row>
    <row r="40" ht="16.5" spans="1:13">
      <c r="A40" s="13" t="s">
        <v>67</v>
      </c>
      <c r="B40" s="14" t="str">
        <f>[1]价格表!A42</f>
        <v>3102</v>
      </c>
      <c r="C40" s="13" t="s">
        <v>71</v>
      </c>
      <c r="D40" s="15" t="s">
        <v>69</v>
      </c>
      <c r="E40" s="16">
        <v>3</v>
      </c>
      <c r="F40" s="17">
        <v>140.91</v>
      </c>
      <c r="G40" s="18">
        <f t="shared" si="3"/>
        <v>25.87</v>
      </c>
      <c r="H40" s="17">
        <v>115.04</v>
      </c>
      <c r="I40" s="19">
        <f t="shared" si="1"/>
        <v>7632.70270336409</v>
      </c>
      <c r="J40" s="19">
        <v>1075524.13793103</v>
      </c>
      <c r="K40" s="13"/>
      <c r="L40" s="13" t="s">
        <v>70</v>
      </c>
      <c r="M40" s="13"/>
    </row>
    <row r="41" ht="16.5" spans="1:13">
      <c r="A41" s="13" t="s">
        <v>67</v>
      </c>
      <c r="B41" s="14" t="str">
        <f>[1]价格表!A43</f>
        <v>3002</v>
      </c>
      <c r="C41" s="13" t="s">
        <v>72</v>
      </c>
      <c r="D41" s="15" t="s">
        <v>69</v>
      </c>
      <c r="E41" s="16">
        <v>3</v>
      </c>
      <c r="F41" s="17">
        <v>140.91</v>
      </c>
      <c r="G41" s="18">
        <f t="shared" si="3"/>
        <v>25.87</v>
      </c>
      <c r="H41" s="17">
        <v>115.04</v>
      </c>
      <c r="I41" s="19">
        <f t="shared" si="1"/>
        <v>7690.16988915237</v>
      </c>
      <c r="J41" s="19">
        <v>1083621.83908046</v>
      </c>
      <c r="K41" s="13"/>
      <c r="L41" s="13" t="s">
        <v>70</v>
      </c>
      <c r="M41" s="13"/>
    </row>
    <row r="42" ht="16.5" spans="1:13">
      <c r="A42" s="13" t="s">
        <v>67</v>
      </c>
      <c r="B42" s="14" t="str">
        <f>[1]价格表!A44</f>
        <v>2902</v>
      </c>
      <c r="C42" s="13" t="s">
        <v>73</v>
      </c>
      <c r="D42" s="15" t="s">
        <v>69</v>
      </c>
      <c r="E42" s="16">
        <v>3</v>
      </c>
      <c r="F42" s="17">
        <v>140.91</v>
      </c>
      <c r="G42" s="18">
        <f t="shared" si="3"/>
        <v>25.87</v>
      </c>
      <c r="H42" s="17">
        <v>115.04</v>
      </c>
      <c r="I42" s="19">
        <f t="shared" si="1"/>
        <v>7724.65835778442</v>
      </c>
      <c r="J42" s="19">
        <v>1088481.6091954</v>
      </c>
      <c r="K42" s="13"/>
      <c r="L42" s="13" t="s">
        <v>70</v>
      </c>
      <c r="M42" s="13"/>
    </row>
    <row r="43" ht="16.5" spans="1:13">
      <c r="A43" s="13" t="s">
        <v>67</v>
      </c>
      <c r="B43" s="14" t="str">
        <f>[1]价格表!A45</f>
        <v>2802</v>
      </c>
      <c r="C43" s="13" t="s">
        <v>74</v>
      </c>
      <c r="D43" s="15" t="s">
        <v>69</v>
      </c>
      <c r="E43" s="16">
        <v>3</v>
      </c>
      <c r="F43" s="17">
        <v>140.91</v>
      </c>
      <c r="G43" s="18">
        <f t="shared" si="3"/>
        <v>25.87</v>
      </c>
      <c r="H43" s="17">
        <v>115.04</v>
      </c>
      <c r="I43" s="19">
        <f t="shared" si="1"/>
        <v>7759.13866925738</v>
      </c>
      <c r="J43" s="19">
        <v>1093340.22988506</v>
      </c>
      <c r="K43" s="13"/>
      <c r="L43" s="13" t="s">
        <v>70</v>
      </c>
      <c r="M43" s="13"/>
    </row>
    <row r="44" ht="16.5" spans="1:13">
      <c r="A44" s="13" t="s">
        <v>67</v>
      </c>
      <c r="B44" s="14" t="str">
        <f>[1]价格表!A46</f>
        <v>2702</v>
      </c>
      <c r="C44" s="13" t="s">
        <v>75</v>
      </c>
      <c r="D44" s="15" t="s">
        <v>69</v>
      </c>
      <c r="E44" s="16">
        <v>3</v>
      </c>
      <c r="F44" s="17">
        <v>140.91</v>
      </c>
      <c r="G44" s="18">
        <f t="shared" si="3"/>
        <v>25.87</v>
      </c>
      <c r="H44" s="17">
        <v>115.04</v>
      </c>
      <c r="I44" s="19">
        <f t="shared" si="1"/>
        <v>7793.61898073034</v>
      </c>
      <c r="J44" s="19">
        <v>1098198.85057471</v>
      </c>
      <c r="K44" s="13"/>
      <c r="L44" s="13" t="s">
        <v>70</v>
      </c>
      <c r="M44" s="13"/>
    </row>
    <row r="45" ht="16.5" spans="1:13">
      <c r="A45" s="13" t="s">
        <v>67</v>
      </c>
      <c r="B45" s="14" t="str">
        <f>[1]价格表!A47</f>
        <v>2602</v>
      </c>
      <c r="C45" s="13" t="s">
        <v>76</v>
      </c>
      <c r="D45" s="15" t="s">
        <v>69</v>
      </c>
      <c r="E45" s="16">
        <v>3</v>
      </c>
      <c r="F45" s="17">
        <v>140.91</v>
      </c>
      <c r="G45" s="18">
        <f t="shared" si="3"/>
        <v>25.87</v>
      </c>
      <c r="H45" s="17">
        <v>115.04</v>
      </c>
      <c r="I45" s="19">
        <f t="shared" si="1"/>
        <v>7828.09929220331</v>
      </c>
      <c r="J45" s="19">
        <v>1103057.47126437</v>
      </c>
      <c r="K45" s="13"/>
      <c r="L45" s="13" t="s">
        <v>70</v>
      </c>
      <c r="M45" s="13"/>
    </row>
    <row r="46" ht="16.5" spans="1:13">
      <c r="A46" s="13" t="s">
        <v>67</v>
      </c>
      <c r="B46" s="14" t="str">
        <f>[1]价格表!A48</f>
        <v>2502</v>
      </c>
      <c r="C46" s="13" t="s">
        <v>77</v>
      </c>
      <c r="D46" s="15" t="s">
        <v>69</v>
      </c>
      <c r="E46" s="16">
        <v>3</v>
      </c>
      <c r="F46" s="17">
        <v>140.91</v>
      </c>
      <c r="G46" s="18">
        <f t="shared" si="3"/>
        <v>25.87</v>
      </c>
      <c r="H46" s="17">
        <v>115.04</v>
      </c>
      <c r="I46" s="19">
        <f t="shared" si="1"/>
        <v>7862.58776083536</v>
      </c>
      <c r="J46" s="19">
        <v>1107917.24137931</v>
      </c>
      <c r="K46" s="13"/>
      <c r="L46" s="13" t="s">
        <v>70</v>
      </c>
      <c r="M46" s="13"/>
    </row>
    <row r="47" ht="16.5" spans="1:13">
      <c r="A47" s="13" t="s">
        <v>67</v>
      </c>
      <c r="B47" s="14" t="str">
        <f>[1]价格表!A49</f>
        <v>2402</v>
      </c>
      <c r="C47" s="13" t="s">
        <v>78</v>
      </c>
      <c r="D47" s="15" t="s">
        <v>69</v>
      </c>
      <c r="E47" s="16">
        <v>3</v>
      </c>
      <c r="F47" s="17">
        <v>140.91</v>
      </c>
      <c r="G47" s="18">
        <f t="shared" si="3"/>
        <v>25.87</v>
      </c>
      <c r="H47" s="17">
        <v>115.04</v>
      </c>
      <c r="I47" s="19">
        <f t="shared" si="1"/>
        <v>7897.06807230832</v>
      </c>
      <c r="J47" s="19">
        <v>1112775.86206897</v>
      </c>
      <c r="K47" s="13"/>
      <c r="L47" s="13" t="s">
        <v>70</v>
      </c>
      <c r="M47" s="13"/>
    </row>
    <row r="48" ht="16.5" spans="1:13">
      <c r="A48" s="13" t="s">
        <v>67</v>
      </c>
      <c r="B48" s="14" t="str">
        <f>[1]价格表!A50</f>
        <v>2302</v>
      </c>
      <c r="C48" s="13" t="s">
        <v>79</v>
      </c>
      <c r="D48" s="15" t="s">
        <v>69</v>
      </c>
      <c r="E48" s="16">
        <v>3</v>
      </c>
      <c r="F48" s="17">
        <v>140.91</v>
      </c>
      <c r="G48" s="18">
        <f t="shared" si="3"/>
        <v>25.87</v>
      </c>
      <c r="H48" s="17">
        <v>115.04</v>
      </c>
      <c r="I48" s="19">
        <f t="shared" si="1"/>
        <v>7931.54838378128</v>
      </c>
      <c r="J48" s="19">
        <v>1117634.48275862</v>
      </c>
      <c r="K48" s="13"/>
      <c r="L48" s="13" t="s">
        <v>70</v>
      </c>
      <c r="M48" s="13"/>
    </row>
    <row r="49" ht="16.5" spans="1:13">
      <c r="A49" s="13" t="s">
        <v>67</v>
      </c>
      <c r="B49" s="14" t="str">
        <f>[1]价格表!A51</f>
        <v>2202</v>
      </c>
      <c r="C49" s="13" t="s">
        <v>80</v>
      </c>
      <c r="D49" s="15" t="s">
        <v>69</v>
      </c>
      <c r="E49" s="16">
        <v>3</v>
      </c>
      <c r="F49" s="17">
        <v>140.91</v>
      </c>
      <c r="G49" s="18">
        <f t="shared" si="3"/>
        <v>25.87</v>
      </c>
      <c r="H49" s="17">
        <v>115.04</v>
      </c>
      <c r="I49" s="19">
        <f t="shared" si="1"/>
        <v>7966.03685241334</v>
      </c>
      <c r="J49" s="19">
        <v>1122494.25287356</v>
      </c>
      <c r="K49" s="13"/>
      <c r="L49" s="13" t="s">
        <v>70</v>
      </c>
      <c r="M49" s="13"/>
    </row>
    <row r="50" ht="16.5" spans="1:13">
      <c r="A50" s="13" t="s">
        <v>67</v>
      </c>
      <c r="B50" s="14" t="str">
        <f>[1]价格表!A52</f>
        <v>2102</v>
      </c>
      <c r="C50" s="13" t="s">
        <v>81</v>
      </c>
      <c r="D50" s="15" t="s">
        <v>69</v>
      </c>
      <c r="E50" s="16">
        <v>3</v>
      </c>
      <c r="F50" s="17">
        <v>140.91</v>
      </c>
      <c r="G50" s="18">
        <f t="shared" si="3"/>
        <v>25.87</v>
      </c>
      <c r="H50" s="17">
        <v>115.04</v>
      </c>
      <c r="I50" s="19">
        <f t="shared" si="1"/>
        <v>7931.54838378128</v>
      </c>
      <c r="J50" s="19">
        <v>1117634.48275862</v>
      </c>
      <c r="K50" s="13"/>
      <c r="L50" s="13" t="s">
        <v>70</v>
      </c>
      <c r="M50" s="13"/>
    </row>
    <row r="51" ht="16.5" spans="1:13">
      <c r="A51" s="13" t="s">
        <v>67</v>
      </c>
      <c r="B51" s="14" t="str">
        <f>[1]价格表!A53</f>
        <v>2002</v>
      </c>
      <c r="C51" s="13" t="s">
        <v>82</v>
      </c>
      <c r="D51" s="15" t="s">
        <v>69</v>
      </c>
      <c r="E51" s="16">
        <v>3</v>
      </c>
      <c r="F51" s="17">
        <v>140.91</v>
      </c>
      <c r="G51" s="18">
        <f t="shared" si="3"/>
        <v>25.87</v>
      </c>
      <c r="H51" s="17">
        <v>115.04</v>
      </c>
      <c r="I51" s="19">
        <f t="shared" si="1"/>
        <v>7897.06807230832</v>
      </c>
      <c r="J51" s="19">
        <v>1112775.86206897</v>
      </c>
      <c r="K51" s="13"/>
      <c r="L51" s="13" t="s">
        <v>70</v>
      </c>
      <c r="M51" s="13"/>
    </row>
    <row r="52" ht="16.5" spans="1:13">
      <c r="A52" s="13" t="s">
        <v>67</v>
      </c>
      <c r="B52" s="14" t="str">
        <f>[1]价格表!A54</f>
        <v>1902</v>
      </c>
      <c r="C52" s="13" t="s">
        <v>83</v>
      </c>
      <c r="D52" s="15" t="s">
        <v>69</v>
      </c>
      <c r="E52" s="16">
        <v>3</v>
      </c>
      <c r="F52" s="17">
        <v>140.91</v>
      </c>
      <c r="G52" s="18">
        <f t="shared" si="3"/>
        <v>25.87</v>
      </c>
      <c r="H52" s="17">
        <v>115.04</v>
      </c>
      <c r="I52" s="19">
        <f t="shared" si="1"/>
        <v>7874.08119799301</v>
      </c>
      <c r="J52" s="19">
        <v>1109536.7816092</v>
      </c>
      <c r="K52" s="13"/>
      <c r="L52" s="13" t="s">
        <v>70</v>
      </c>
      <c r="M52" s="13"/>
    </row>
    <row r="53" ht="16.5" spans="1:13">
      <c r="A53" s="13" t="s">
        <v>67</v>
      </c>
      <c r="B53" s="14" t="str">
        <f>[1]价格表!A55</f>
        <v>1802</v>
      </c>
      <c r="C53" s="13" t="s">
        <v>84</v>
      </c>
      <c r="D53" s="15" t="s">
        <v>69</v>
      </c>
      <c r="E53" s="16">
        <v>3</v>
      </c>
      <c r="F53" s="17">
        <v>140.91</v>
      </c>
      <c r="G53" s="18">
        <f t="shared" si="3"/>
        <v>25.87</v>
      </c>
      <c r="H53" s="17">
        <v>115.04</v>
      </c>
      <c r="I53" s="19">
        <f t="shared" si="1"/>
        <v>7701.66332631002</v>
      </c>
      <c r="J53" s="19">
        <v>1085241.37931034</v>
      </c>
      <c r="K53" s="13"/>
      <c r="L53" s="13" t="s">
        <v>70</v>
      </c>
      <c r="M53" s="13"/>
    </row>
    <row r="54" ht="16.5" spans="1:13">
      <c r="A54" s="13" t="s">
        <v>67</v>
      </c>
      <c r="B54" s="14" t="str">
        <f>[1]价格表!A56</f>
        <v>1702</v>
      </c>
      <c r="C54" s="13" t="s">
        <v>85</v>
      </c>
      <c r="D54" s="15" t="s">
        <v>69</v>
      </c>
      <c r="E54" s="16">
        <v>3</v>
      </c>
      <c r="F54" s="17">
        <v>140.91</v>
      </c>
      <c r="G54" s="18">
        <f t="shared" si="3"/>
        <v>25.87</v>
      </c>
      <c r="H54" s="17">
        <v>115.04</v>
      </c>
      <c r="I54" s="19">
        <f t="shared" si="1"/>
        <v>7851.0943236777</v>
      </c>
      <c r="J54" s="19">
        <v>1106297.70114943</v>
      </c>
      <c r="K54" s="13"/>
      <c r="L54" s="13" t="s">
        <v>70</v>
      </c>
      <c r="M54" s="13"/>
    </row>
    <row r="55" ht="16.5" spans="1:13">
      <c r="A55" s="13" t="s">
        <v>67</v>
      </c>
      <c r="B55" s="14" t="str">
        <f>[1]价格表!A57</f>
        <v>1602</v>
      </c>
      <c r="C55" s="13" t="s">
        <v>86</v>
      </c>
      <c r="D55" s="15" t="s">
        <v>69</v>
      </c>
      <c r="E55" s="16">
        <v>3</v>
      </c>
      <c r="F55" s="17">
        <v>140.91</v>
      </c>
      <c r="G55" s="18">
        <f t="shared" si="3"/>
        <v>25.87</v>
      </c>
      <c r="H55" s="17">
        <v>115.04</v>
      </c>
      <c r="I55" s="19">
        <f t="shared" si="1"/>
        <v>7828.09929220331</v>
      </c>
      <c r="J55" s="19">
        <v>1103057.47126437</v>
      </c>
      <c r="K55" s="13"/>
      <c r="L55" s="13" t="s">
        <v>70</v>
      </c>
      <c r="M55" s="13"/>
    </row>
    <row r="56" ht="16.5" spans="1:13">
      <c r="A56" s="13" t="s">
        <v>67</v>
      </c>
      <c r="B56" s="14" t="str">
        <f>[1]价格表!A58</f>
        <v>1502</v>
      </c>
      <c r="C56" s="13" t="s">
        <v>87</v>
      </c>
      <c r="D56" s="15" t="s">
        <v>69</v>
      </c>
      <c r="E56" s="16">
        <v>3</v>
      </c>
      <c r="F56" s="17">
        <v>140.91</v>
      </c>
      <c r="G56" s="18">
        <f t="shared" si="3"/>
        <v>25.87</v>
      </c>
      <c r="H56" s="17">
        <v>115.04</v>
      </c>
      <c r="I56" s="19">
        <f t="shared" si="1"/>
        <v>7805.112417888</v>
      </c>
      <c r="J56" s="19">
        <v>1099818.3908046</v>
      </c>
      <c r="K56" s="13"/>
      <c r="L56" s="13" t="s">
        <v>70</v>
      </c>
      <c r="M56" s="13"/>
    </row>
    <row r="57" ht="16.5" spans="1:13">
      <c r="A57" s="13" t="s">
        <v>67</v>
      </c>
      <c r="B57" s="14" t="str">
        <f>[1]价格表!A59</f>
        <v>1402</v>
      </c>
      <c r="C57" s="13" t="s">
        <v>88</v>
      </c>
      <c r="D57" s="15" t="s">
        <v>69</v>
      </c>
      <c r="E57" s="16">
        <v>3</v>
      </c>
      <c r="F57" s="17">
        <v>140.91</v>
      </c>
      <c r="G57" s="18">
        <f t="shared" si="3"/>
        <v>25.87</v>
      </c>
      <c r="H57" s="17">
        <v>115.04</v>
      </c>
      <c r="I57" s="19">
        <f t="shared" si="1"/>
        <v>7782.12554357269</v>
      </c>
      <c r="J57" s="19">
        <v>1096579.31034483</v>
      </c>
      <c r="K57" s="13"/>
      <c r="L57" s="13" t="s">
        <v>70</v>
      </c>
      <c r="M57" s="13"/>
    </row>
    <row r="58" ht="16.5" spans="1:13">
      <c r="A58" s="13" t="s">
        <v>67</v>
      </c>
      <c r="B58" s="14" t="str">
        <f>[1]价格表!A60</f>
        <v>1302</v>
      </c>
      <c r="C58" s="13" t="s">
        <v>89</v>
      </c>
      <c r="D58" s="15" t="s">
        <v>69</v>
      </c>
      <c r="E58" s="16">
        <v>3</v>
      </c>
      <c r="F58" s="17">
        <v>140.91</v>
      </c>
      <c r="G58" s="18">
        <f t="shared" si="3"/>
        <v>25.87</v>
      </c>
      <c r="H58" s="17">
        <v>115.04</v>
      </c>
      <c r="I58" s="19">
        <f t="shared" si="1"/>
        <v>7759.13866925738</v>
      </c>
      <c r="J58" s="19">
        <v>1093340.22988506</v>
      </c>
      <c r="K58" s="13"/>
      <c r="L58" s="13" t="s">
        <v>70</v>
      </c>
      <c r="M58" s="13"/>
    </row>
    <row r="59" ht="16.5" spans="1:13">
      <c r="A59" s="13" t="s">
        <v>67</v>
      </c>
      <c r="B59" s="14" t="str">
        <f>[1]价格表!A61</f>
        <v>1202</v>
      </c>
      <c r="C59" s="13" t="s">
        <v>90</v>
      </c>
      <c r="D59" s="15" t="s">
        <v>69</v>
      </c>
      <c r="E59" s="16">
        <v>3</v>
      </c>
      <c r="F59" s="17">
        <v>140.91</v>
      </c>
      <c r="G59" s="18">
        <f t="shared" si="3"/>
        <v>25.87</v>
      </c>
      <c r="H59" s="17">
        <v>115.04</v>
      </c>
      <c r="I59" s="19">
        <f t="shared" si="1"/>
        <v>7736.15179494207</v>
      </c>
      <c r="J59" s="19">
        <v>1090101.14942529</v>
      </c>
      <c r="K59" s="13"/>
      <c r="L59" s="13" t="s">
        <v>70</v>
      </c>
      <c r="M59" s="13"/>
    </row>
    <row r="60" ht="16.5" spans="1:13">
      <c r="A60" s="13" t="s">
        <v>67</v>
      </c>
      <c r="B60" s="14" t="str">
        <f>[1]价格表!A62</f>
        <v>1102</v>
      </c>
      <c r="C60" s="13" t="s">
        <v>91</v>
      </c>
      <c r="D60" s="15" t="s">
        <v>69</v>
      </c>
      <c r="E60" s="16">
        <v>3</v>
      </c>
      <c r="F60" s="17">
        <v>140.91</v>
      </c>
      <c r="G60" s="18">
        <f t="shared" si="3"/>
        <v>25.87</v>
      </c>
      <c r="H60" s="17">
        <v>115.04</v>
      </c>
      <c r="I60" s="19">
        <f t="shared" si="1"/>
        <v>7713.15676346767</v>
      </c>
      <c r="J60" s="19">
        <v>1086860.91954023</v>
      </c>
      <c r="K60" s="13"/>
      <c r="L60" s="13" t="s">
        <v>70</v>
      </c>
      <c r="M60" s="13"/>
    </row>
    <row r="61" ht="16.5" spans="1:13">
      <c r="A61" s="13" t="s">
        <v>67</v>
      </c>
      <c r="B61" s="14" t="str">
        <f>[1]价格表!A63</f>
        <v>1002</v>
      </c>
      <c r="C61" s="13" t="s">
        <v>92</v>
      </c>
      <c r="D61" s="15" t="s">
        <v>69</v>
      </c>
      <c r="E61" s="16">
        <v>3</v>
      </c>
      <c r="F61" s="17">
        <v>140.91</v>
      </c>
      <c r="G61" s="18">
        <f t="shared" si="3"/>
        <v>25.87</v>
      </c>
      <c r="H61" s="17">
        <v>115.04</v>
      </c>
      <c r="I61" s="19">
        <f t="shared" si="1"/>
        <v>7690.16988915237</v>
      </c>
      <c r="J61" s="19">
        <v>1083621.83908046</v>
      </c>
      <c r="K61" s="13"/>
      <c r="L61" s="13" t="s">
        <v>70</v>
      </c>
      <c r="M61" s="13"/>
    </row>
    <row r="62" ht="16.5" spans="1:13">
      <c r="A62" s="13" t="s">
        <v>67</v>
      </c>
      <c r="B62" s="14" t="str">
        <f>[1]价格表!A64</f>
        <v>902</v>
      </c>
      <c r="C62" s="13" t="s">
        <v>93</v>
      </c>
      <c r="D62" s="15" t="s">
        <v>69</v>
      </c>
      <c r="E62" s="16">
        <v>3</v>
      </c>
      <c r="F62" s="17">
        <v>140.91</v>
      </c>
      <c r="G62" s="18">
        <f t="shared" si="3"/>
        <v>25.87</v>
      </c>
      <c r="H62" s="17">
        <v>115.04</v>
      </c>
      <c r="I62" s="19">
        <f t="shared" si="1"/>
        <v>7655.6895776794</v>
      </c>
      <c r="J62" s="19">
        <v>1078763.2183908</v>
      </c>
      <c r="K62" s="13"/>
      <c r="L62" s="13" t="s">
        <v>70</v>
      </c>
      <c r="M62" s="13"/>
    </row>
    <row r="63" ht="16.5" spans="1:13">
      <c r="A63" s="13" t="s">
        <v>67</v>
      </c>
      <c r="B63" s="14" t="str">
        <f>[1]价格表!A65</f>
        <v>802</v>
      </c>
      <c r="C63" s="13" t="s">
        <v>94</v>
      </c>
      <c r="D63" s="15" t="s">
        <v>69</v>
      </c>
      <c r="E63" s="16">
        <v>3</v>
      </c>
      <c r="F63" s="17">
        <v>140.91</v>
      </c>
      <c r="G63" s="18">
        <f t="shared" si="3"/>
        <v>25.87</v>
      </c>
      <c r="H63" s="17">
        <v>115.04</v>
      </c>
      <c r="I63" s="19">
        <f t="shared" si="1"/>
        <v>7621.20926620644</v>
      </c>
      <c r="J63" s="19">
        <v>1073904.59770115</v>
      </c>
      <c r="K63" s="13"/>
      <c r="L63" s="13" t="s">
        <v>70</v>
      </c>
      <c r="M63" s="13"/>
    </row>
    <row r="64" ht="16.5" spans="1:13">
      <c r="A64" s="13" t="s">
        <v>67</v>
      </c>
      <c r="B64" s="14" t="str">
        <f>[1]价格表!A66</f>
        <v>702</v>
      </c>
      <c r="C64" s="13" t="s">
        <v>95</v>
      </c>
      <c r="D64" s="15" t="s">
        <v>69</v>
      </c>
      <c r="E64" s="16">
        <v>3</v>
      </c>
      <c r="F64" s="17">
        <v>140.91</v>
      </c>
      <c r="G64" s="18">
        <f t="shared" si="3"/>
        <v>25.87</v>
      </c>
      <c r="H64" s="17">
        <v>115.04</v>
      </c>
      <c r="I64" s="19">
        <f t="shared" si="1"/>
        <v>7586.72079757439</v>
      </c>
      <c r="J64" s="19">
        <v>1069044.82758621</v>
      </c>
      <c r="K64" s="13"/>
      <c r="L64" s="13" t="s">
        <v>70</v>
      </c>
      <c r="M64" s="13"/>
    </row>
    <row r="65" ht="16.5" spans="1:13">
      <c r="A65" s="13" t="s">
        <v>67</v>
      </c>
      <c r="B65" s="14" t="str">
        <f>[1]价格表!A67</f>
        <v>602</v>
      </c>
      <c r="C65" s="13" t="s">
        <v>96</v>
      </c>
      <c r="D65" s="15" t="s">
        <v>69</v>
      </c>
      <c r="E65" s="16">
        <v>3</v>
      </c>
      <c r="F65" s="17">
        <v>140.91</v>
      </c>
      <c r="G65" s="18">
        <f t="shared" si="3"/>
        <v>25.87</v>
      </c>
      <c r="H65" s="17">
        <v>115.04</v>
      </c>
      <c r="I65" s="19">
        <f t="shared" si="1"/>
        <v>7552.24048610143</v>
      </c>
      <c r="J65" s="19">
        <v>1064186.20689655</v>
      </c>
      <c r="K65" s="13"/>
      <c r="L65" s="13" t="s">
        <v>70</v>
      </c>
      <c r="M65" s="13"/>
    </row>
    <row r="66" ht="16.5" spans="1:13">
      <c r="A66" s="13" t="s">
        <v>67</v>
      </c>
      <c r="B66" s="14" t="str">
        <f>[1]价格表!A68</f>
        <v>502</v>
      </c>
      <c r="C66" s="13" t="s">
        <v>97</v>
      </c>
      <c r="D66" s="15" t="s">
        <v>69</v>
      </c>
      <c r="E66" s="16">
        <v>3</v>
      </c>
      <c r="F66" s="17">
        <v>140.91</v>
      </c>
      <c r="G66" s="18">
        <f t="shared" si="3"/>
        <v>25.87</v>
      </c>
      <c r="H66" s="17">
        <v>115.04</v>
      </c>
      <c r="I66" s="19">
        <f t="shared" si="1"/>
        <v>7517.76017462846</v>
      </c>
      <c r="J66" s="19">
        <v>1059327.5862069</v>
      </c>
      <c r="K66" s="13"/>
      <c r="L66" s="13" t="s">
        <v>70</v>
      </c>
      <c r="M66" s="13"/>
    </row>
    <row r="67" ht="16.5" spans="1:13">
      <c r="A67" s="13" t="s">
        <v>67</v>
      </c>
      <c r="B67" s="14" t="str">
        <f>[1]价格表!A69</f>
        <v>402</v>
      </c>
      <c r="C67" s="13" t="s">
        <v>98</v>
      </c>
      <c r="D67" s="15" t="s">
        <v>69</v>
      </c>
      <c r="E67" s="16">
        <v>3</v>
      </c>
      <c r="F67" s="17">
        <v>140.91</v>
      </c>
      <c r="G67" s="18">
        <f t="shared" si="3"/>
        <v>25.87</v>
      </c>
      <c r="H67" s="17">
        <v>115.04</v>
      </c>
      <c r="I67" s="19">
        <f t="shared" si="1"/>
        <v>7460.2848316811</v>
      </c>
      <c r="J67" s="19">
        <v>1051228.73563218</v>
      </c>
      <c r="K67" s="13"/>
      <c r="L67" s="13" t="s">
        <v>70</v>
      </c>
      <c r="M67" s="13"/>
    </row>
    <row r="68" ht="16.5" spans="1:13">
      <c r="A68" s="13" t="s">
        <v>67</v>
      </c>
      <c r="B68" s="14" t="str">
        <f>[1]价格表!A70</f>
        <v>302</v>
      </c>
      <c r="C68" s="13" t="s">
        <v>99</v>
      </c>
      <c r="D68" s="15" t="s">
        <v>69</v>
      </c>
      <c r="E68" s="16">
        <v>3</v>
      </c>
      <c r="F68" s="17">
        <v>140.91</v>
      </c>
      <c r="G68" s="18">
        <f t="shared" si="3"/>
        <v>25.87</v>
      </c>
      <c r="H68" s="17">
        <v>115.04</v>
      </c>
      <c r="I68" s="19">
        <f t="shared" ref="I68:I125" si="4">J68/F68</f>
        <v>7402.81764589283</v>
      </c>
      <c r="J68" s="19">
        <v>1043131.03448276</v>
      </c>
      <c r="K68" s="13"/>
      <c r="L68" s="13" t="s">
        <v>70</v>
      </c>
      <c r="M68" s="13"/>
    </row>
    <row r="69" ht="16.5" spans="1:13">
      <c r="A69" s="13" t="s">
        <v>67</v>
      </c>
      <c r="B69" s="14" t="str">
        <f>[1]价格表!A71</f>
        <v>202</v>
      </c>
      <c r="C69" s="13" t="s">
        <v>100</v>
      </c>
      <c r="D69" s="15" t="s">
        <v>69</v>
      </c>
      <c r="E69" s="16">
        <v>3</v>
      </c>
      <c r="F69" s="17">
        <v>140.91</v>
      </c>
      <c r="G69" s="18">
        <f t="shared" si="3"/>
        <v>25.87</v>
      </c>
      <c r="H69" s="17">
        <v>115.04</v>
      </c>
      <c r="I69" s="19">
        <f t="shared" si="4"/>
        <v>8174.77855352361</v>
      </c>
      <c r="J69" s="19">
        <v>1151908.04597701</v>
      </c>
      <c r="K69" s="13"/>
      <c r="L69" s="13" t="s">
        <v>70</v>
      </c>
      <c r="M69" s="13"/>
    </row>
    <row r="70" ht="16.5" spans="1:13">
      <c r="A70" s="13" t="s">
        <v>67</v>
      </c>
      <c r="B70" s="14" t="str">
        <f>[1]价格表!A76</f>
        <v>3203</v>
      </c>
      <c r="C70" s="13" t="s">
        <v>68</v>
      </c>
      <c r="D70" s="15" t="s">
        <v>69</v>
      </c>
      <c r="E70" s="16">
        <v>3</v>
      </c>
      <c r="F70" s="18">
        <v>128.21</v>
      </c>
      <c r="G70" s="18">
        <f t="shared" si="3"/>
        <v>23.54</v>
      </c>
      <c r="H70" s="18">
        <v>104.67</v>
      </c>
      <c r="I70" s="19">
        <f t="shared" si="4"/>
        <v>6594.41630873199</v>
      </c>
      <c r="J70" s="19">
        <v>845470.114942529</v>
      </c>
      <c r="K70" s="13"/>
      <c r="L70" s="13" t="s">
        <v>70</v>
      </c>
      <c r="M70" s="13"/>
    </row>
    <row r="71" ht="16.5" spans="1:13">
      <c r="A71" s="13" t="s">
        <v>67</v>
      </c>
      <c r="B71" s="14" t="str">
        <f>[1]价格表!A77</f>
        <v>3103</v>
      </c>
      <c r="C71" s="13" t="s">
        <v>71</v>
      </c>
      <c r="D71" s="15" t="s">
        <v>69</v>
      </c>
      <c r="E71" s="16">
        <v>3</v>
      </c>
      <c r="F71" s="18">
        <v>128.21</v>
      </c>
      <c r="G71" s="18">
        <f t="shared" si="3"/>
        <v>23.54</v>
      </c>
      <c r="H71" s="18">
        <v>104.67</v>
      </c>
      <c r="I71" s="19">
        <f t="shared" si="4"/>
        <v>6824.30136620326</v>
      </c>
      <c r="J71" s="19">
        <v>874943.67816092</v>
      </c>
      <c r="K71" s="13"/>
      <c r="L71" s="13" t="s">
        <v>70</v>
      </c>
      <c r="M71" s="13"/>
    </row>
    <row r="72" ht="16.5" spans="1:13">
      <c r="A72" s="13" t="s">
        <v>67</v>
      </c>
      <c r="B72" s="14" t="str">
        <f>[1]价格表!A78</f>
        <v>3003</v>
      </c>
      <c r="C72" s="13" t="s">
        <v>72</v>
      </c>
      <c r="D72" s="15" t="s">
        <v>69</v>
      </c>
      <c r="E72" s="16">
        <v>3</v>
      </c>
      <c r="F72" s="18">
        <v>128.21</v>
      </c>
      <c r="G72" s="18">
        <f t="shared" si="3"/>
        <v>23.54</v>
      </c>
      <c r="H72" s="18">
        <v>104.67</v>
      </c>
      <c r="I72" s="19">
        <f t="shared" si="4"/>
        <v>6881.77711315936</v>
      </c>
      <c r="J72" s="19">
        <v>882312.643678161</v>
      </c>
      <c r="K72" s="13"/>
      <c r="L72" s="13" t="s">
        <v>70</v>
      </c>
      <c r="M72" s="13"/>
    </row>
    <row r="73" ht="16.5" spans="1:13">
      <c r="A73" s="13" t="s">
        <v>67</v>
      </c>
      <c r="B73" s="14" t="str">
        <f>[1]价格表!A79</f>
        <v>2903</v>
      </c>
      <c r="C73" s="13" t="s">
        <v>73</v>
      </c>
      <c r="D73" s="15" t="s">
        <v>69</v>
      </c>
      <c r="E73" s="16">
        <v>3</v>
      </c>
      <c r="F73" s="18">
        <v>128.21</v>
      </c>
      <c r="G73" s="18">
        <f t="shared" si="3"/>
        <v>23.54</v>
      </c>
      <c r="H73" s="18">
        <v>104.67</v>
      </c>
      <c r="I73" s="19">
        <f t="shared" si="4"/>
        <v>6910.51050404912</v>
      </c>
      <c r="J73" s="19">
        <v>885996.551724138</v>
      </c>
      <c r="K73" s="13"/>
      <c r="L73" s="13" t="s">
        <v>70</v>
      </c>
      <c r="M73" s="13"/>
    </row>
    <row r="74" ht="16.5" spans="1:13">
      <c r="A74" s="13" t="s">
        <v>67</v>
      </c>
      <c r="B74" s="14" t="str">
        <f>[1]价格表!A80</f>
        <v>2803</v>
      </c>
      <c r="C74" s="13" t="s">
        <v>74</v>
      </c>
      <c r="D74" s="15" t="s">
        <v>69</v>
      </c>
      <c r="E74" s="16">
        <v>3</v>
      </c>
      <c r="F74" s="18">
        <v>128.21</v>
      </c>
      <c r="G74" s="18">
        <f t="shared" si="3"/>
        <v>23.54</v>
      </c>
      <c r="H74" s="18">
        <v>104.67</v>
      </c>
      <c r="I74" s="19">
        <f t="shared" si="4"/>
        <v>6939.24389493889</v>
      </c>
      <c r="J74" s="19">
        <v>889680.459770115</v>
      </c>
      <c r="K74" s="13"/>
      <c r="L74" s="13" t="s">
        <v>70</v>
      </c>
      <c r="M74" s="13"/>
    </row>
    <row r="75" ht="16.5" spans="1:13">
      <c r="A75" s="13" t="s">
        <v>67</v>
      </c>
      <c r="B75" s="14" t="str">
        <f>[1]价格表!A81</f>
        <v>2703</v>
      </c>
      <c r="C75" s="13" t="s">
        <v>75</v>
      </c>
      <c r="D75" s="15" t="s">
        <v>69</v>
      </c>
      <c r="E75" s="16">
        <v>3</v>
      </c>
      <c r="F75" s="18">
        <v>128.21</v>
      </c>
      <c r="G75" s="18">
        <f t="shared" si="3"/>
        <v>23.54</v>
      </c>
      <c r="H75" s="18">
        <v>104.67</v>
      </c>
      <c r="I75" s="19">
        <f t="shared" si="4"/>
        <v>6967.98625100522</v>
      </c>
      <c r="J75" s="19">
        <v>893365.517241379</v>
      </c>
      <c r="K75" s="13"/>
      <c r="L75" s="13" t="s">
        <v>70</v>
      </c>
      <c r="M75" s="13"/>
    </row>
    <row r="76" ht="16.5" spans="1:13">
      <c r="A76" s="13" t="s">
        <v>67</v>
      </c>
      <c r="B76" s="14" t="str">
        <f>[1]价格表!A82</f>
        <v>2603</v>
      </c>
      <c r="C76" s="13" t="s">
        <v>76</v>
      </c>
      <c r="D76" s="15" t="s">
        <v>69</v>
      </c>
      <c r="E76" s="16">
        <v>3</v>
      </c>
      <c r="F76" s="18">
        <v>128.21</v>
      </c>
      <c r="G76" s="18">
        <f t="shared" ref="G76:G131" si="5">F76-H76</f>
        <v>23.54</v>
      </c>
      <c r="H76" s="18">
        <v>104.67</v>
      </c>
      <c r="I76" s="19">
        <f t="shared" si="4"/>
        <v>6996.71964189499</v>
      </c>
      <c r="J76" s="19">
        <v>897049.425287356</v>
      </c>
      <c r="K76" s="13"/>
      <c r="L76" s="13" t="s">
        <v>70</v>
      </c>
      <c r="M76" s="13"/>
    </row>
    <row r="77" ht="16.5" spans="1:13">
      <c r="A77" s="13" t="s">
        <v>67</v>
      </c>
      <c r="B77" s="14" t="str">
        <f>[1]价格表!A83</f>
        <v>2503</v>
      </c>
      <c r="C77" s="13" t="s">
        <v>77</v>
      </c>
      <c r="D77" s="15" t="s">
        <v>69</v>
      </c>
      <c r="E77" s="16">
        <v>3</v>
      </c>
      <c r="F77" s="18">
        <v>128.21</v>
      </c>
      <c r="G77" s="18">
        <f t="shared" si="5"/>
        <v>23.54</v>
      </c>
      <c r="H77" s="18">
        <v>104.67</v>
      </c>
      <c r="I77" s="19">
        <f t="shared" si="4"/>
        <v>7019.7063546068</v>
      </c>
      <c r="J77" s="19">
        <v>899996.551724138</v>
      </c>
      <c r="K77" s="13"/>
      <c r="L77" s="13" t="s">
        <v>70</v>
      </c>
      <c r="M77" s="13"/>
    </row>
    <row r="78" ht="16.5" spans="1:13">
      <c r="A78" s="13" t="s">
        <v>67</v>
      </c>
      <c r="B78" s="14" t="str">
        <f>[1]价格表!A84</f>
        <v>2403</v>
      </c>
      <c r="C78" s="13" t="s">
        <v>78</v>
      </c>
      <c r="D78" s="15" t="s">
        <v>69</v>
      </c>
      <c r="E78" s="16">
        <v>3</v>
      </c>
      <c r="F78" s="18">
        <v>128.21</v>
      </c>
      <c r="G78" s="18">
        <f t="shared" si="5"/>
        <v>23.54</v>
      </c>
      <c r="H78" s="18">
        <v>104.67</v>
      </c>
      <c r="I78" s="19">
        <f t="shared" si="4"/>
        <v>7042.69306731861</v>
      </c>
      <c r="J78" s="19">
        <v>902943.67816092</v>
      </c>
      <c r="K78" s="13"/>
      <c r="L78" s="13" t="s">
        <v>70</v>
      </c>
      <c r="M78" s="13"/>
    </row>
    <row r="79" ht="16.5" spans="1:13">
      <c r="A79" s="13" t="s">
        <v>67</v>
      </c>
      <c r="B79" s="14" t="str">
        <f>[1]价格表!A85</f>
        <v>2303</v>
      </c>
      <c r="C79" s="13" t="s">
        <v>79</v>
      </c>
      <c r="D79" s="15" t="s">
        <v>69</v>
      </c>
      <c r="E79" s="16">
        <v>3</v>
      </c>
      <c r="F79" s="18">
        <v>128.21</v>
      </c>
      <c r="G79" s="18">
        <f t="shared" si="5"/>
        <v>23.54</v>
      </c>
      <c r="H79" s="18">
        <v>104.67</v>
      </c>
      <c r="I79" s="19">
        <f t="shared" si="4"/>
        <v>7065.67978003043</v>
      </c>
      <c r="J79" s="19">
        <v>905890.804597701</v>
      </c>
      <c r="K79" s="13"/>
      <c r="L79" s="13" t="s">
        <v>70</v>
      </c>
      <c r="M79" s="13"/>
    </row>
    <row r="80" ht="16.5" spans="1:13">
      <c r="A80" s="13" t="s">
        <v>67</v>
      </c>
      <c r="B80" s="14" t="str">
        <f>[1]价格表!A86</f>
        <v>2203</v>
      </c>
      <c r="C80" s="13" t="s">
        <v>80</v>
      </c>
      <c r="D80" s="15" t="s">
        <v>69</v>
      </c>
      <c r="E80" s="16">
        <v>3</v>
      </c>
      <c r="F80" s="18">
        <v>128.21</v>
      </c>
      <c r="G80" s="18">
        <f t="shared" si="5"/>
        <v>23.54</v>
      </c>
      <c r="H80" s="18">
        <v>104.67</v>
      </c>
      <c r="I80" s="19">
        <f t="shared" si="4"/>
        <v>7088.67545791881</v>
      </c>
      <c r="J80" s="19">
        <v>908839.08045977</v>
      </c>
      <c r="K80" s="13"/>
      <c r="L80" s="13" t="s">
        <v>70</v>
      </c>
      <c r="M80" s="13"/>
    </row>
    <row r="81" ht="16.5" spans="1:13">
      <c r="A81" s="13" t="s">
        <v>67</v>
      </c>
      <c r="B81" s="14" t="str">
        <f>[1]价格表!A87</f>
        <v>2103</v>
      </c>
      <c r="C81" s="13" t="s">
        <v>81</v>
      </c>
      <c r="D81" s="15" t="s">
        <v>69</v>
      </c>
      <c r="E81" s="16">
        <v>3</v>
      </c>
      <c r="F81" s="18">
        <v>128.21</v>
      </c>
      <c r="G81" s="18">
        <f t="shared" si="5"/>
        <v>23.54</v>
      </c>
      <c r="H81" s="18">
        <v>104.67</v>
      </c>
      <c r="I81" s="19">
        <f t="shared" si="4"/>
        <v>7111.66217063062</v>
      </c>
      <c r="J81" s="19">
        <v>911786.206896552</v>
      </c>
      <c r="K81" s="13"/>
      <c r="L81" s="13" t="s">
        <v>70</v>
      </c>
      <c r="M81" s="13"/>
    </row>
    <row r="82" ht="16.5" spans="1:13">
      <c r="A82" s="13" t="s">
        <v>67</v>
      </c>
      <c r="B82" s="14" t="str">
        <f>[1]价格表!A88</f>
        <v>2003</v>
      </c>
      <c r="C82" s="13" t="s">
        <v>82</v>
      </c>
      <c r="D82" s="15" t="s">
        <v>69</v>
      </c>
      <c r="E82" s="16">
        <v>3</v>
      </c>
      <c r="F82" s="18">
        <v>128.21</v>
      </c>
      <c r="G82" s="18">
        <f t="shared" si="5"/>
        <v>23.54</v>
      </c>
      <c r="H82" s="18">
        <v>104.67</v>
      </c>
      <c r="I82" s="19">
        <f t="shared" si="4"/>
        <v>7134.64888334243</v>
      </c>
      <c r="J82" s="19">
        <v>914733.333333333</v>
      </c>
      <c r="K82" s="13"/>
      <c r="L82" s="13" t="s">
        <v>70</v>
      </c>
      <c r="M82" s="13"/>
    </row>
    <row r="83" ht="16.5" spans="1:13">
      <c r="A83" s="13" t="s">
        <v>67</v>
      </c>
      <c r="B83" s="14" t="str">
        <f>[1]价格表!A89</f>
        <v>1903</v>
      </c>
      <c r="C83" s="13" t="s">
        <v>83</v>
      </c>
      <c r="D83" s="15" t="s">
        <v>69</v>
      </c>
      <c r="E83" s="16">
        <v>3</v>
      </c>
      <c r="F83" s="18">
        <v>128.21</v>
      </c>
      <c r="G83" s="18">
        <f t="shared" si="5"/>
        <v>23.54</v>
      </c>
      <c r="H83" s="18">
        <v>104.67</v>
      </c>
      <c r="I83" s="19">
        <f t="shared" si="4"/>
        <v>7111.66217063062</v>
      </c>
      <c r="J83" s="19">
        <v>911786.206896552</v>
      </c>
      <c r="K83" s="13"/>
      <c r="L83" s="13" t="s">
        <v>70</v>
      </c>
      <c r="M83" s="13"/>
    </row>
    <row r="84" ht="16.5" spans="1:13">
      <c r="A84" s="13" t="s">
        <v>67</v>
      </c>
      <c r="B84" s="14" t="str">
        <f>[1]价格表!A90</f>
        <v>1803</v>
      </c>
      <c r="C84" s="13" t="s">
        <v>84</v>
      </c>
      <c r="D84" s="15" t="s">
        <v>69</v>
      </c>
      <c r="E84" s="16">
        <v>3</v>
      </c>
      <c r="F84" s="18">
        <v>128.21</v>
      </c>
      <c r="G84" s="18">
        <f t="shared" si="5"/>
        <v>23.54</v>
      </c>
      <c r="H84" s="18">
        <v>104.67</v>
      </c>
      <c r="I84" s="19">
        <f t="shared" si="4"/>
        <v>6996.71964189499</v>
      </c>
      <c r="J84" s="19">
        <v>897049.425287356</v>
      </c>
      <c r="K84" s="13"/>
      <c r="L84" s="13" t="s">
        <v>70</v>
      </c>
      <c r="M84" s="13"/>
    </row>
    <row r="85" ht="16.5" spans="1:13">
      <c r="A85" s="13" t="s">
        <v>67</v>
      </c>
      <c r="B85" s="14" t="str">
        <f>[1]价格表!A91</f>
        <v>1703</v>
      </c>
      <c r="C85" s="13" t="s">
        <v>85</v>
      </c>
      <c r="D85" s="15" t="s">
        <v>69</v>
      </c>
      <c r="E85" s="16">
        <v>3</v>
      </c>
      <c r="F85" s="18">
        <v>128.21</v>
      </c>
      <c r="G85" s="18">
        <f t="shared" si="5"/>
        <v>23.54</v>
      </c>
      <c r="H85" s="18">
        <v>104.67</v>
      </c>
      <c r="I85" s="19">
        <f t="shared" si="4"/>
        <v>7088.67545791881</v>
      </c>
      <c r="J85" s="19">
        <v>908839.08045977</v>
      </c>
      <c r="K85" s="13"/>
      <c r="L85" s="13" t="s">
        <v>70</v>
      </c>
      <c r="M85" s="13"/>
    </row>
    <row r="86" ht="16.5" spans="1:13">
      <c r="A86" s="13" t="s">
        <v>67</v>
      </c>
      <c r="B86" s="14" t="str">
        <f>[1]价格表!A92</f>
        <v>1603</v>
      </c>
      <c r="C86" s="13" t="s">
        <v>86</v>
      </c>
      <c r="D86" s="15" t="s">
        <v>69</v>
      </c>
      <c r="E86" s="16">
        <v>3</v>
      </c>
      <c r="F86" s="18">
        <v>128.21</v>
      </c>
      <c r="G86" s="18">
        <f t="shared" si="5"/>
        <v>23.54</v>
      </c>
      <c r="H86" s="18">
        <v>104.67</v>
      </c>
      <c r="I86" s="19">
        <f t="shared" si="4"/>
        <v>7065.67978003043</v>
      </c>
      <c r="J86" s="19">
        <v>905890.804597701</v>
      </c>
      <c r="K86" s="13"/>
      <c r="L86" s="13" t="s">
        <v>70</v>
      </c>
      <c r="M86" s="13"/>
    </row>
    <row r="87" ht="16.5" spans="1:13">
      <c r="A87" s="13" t="s">
        <v>67</v>
      </c>
      <c r="B87" s="14" t="str">
        <f>[1]价格表!A93</f>
        <v>1503</v>
      </c>
      <c r="C87" s="13" t="s">
        <v>87</v>
      </c>
      <c r="D87" s="15" t="s">
        <v>69</v>
      </c>
      <c r="E87" s="16">
        <v>3</v>
      </c>
      <c r="F87" s="18">
        <v>128.21</v>
      </c>
      <c r="G87" s="18">
        <f t="shared" si="5"/>
        <v>23.54</v>
      </c>
      <c r="H87" s="18">
        <v>104.67</v>
      </c>
      <c r="I87" s="19">
        <f t="shared" si="4"/>
        <v>7042.69306731861</v>
      </c>
      <c r="J87" s="19">
        <v>902943.67816092</v>
      </c>
      <c r="K87" s="13"/>
      <c r="L87" s="13" t="s">
        <v>70</v>
      </c>
      <c r="M87" s="13"/>
    </row>
    <row r="88" ht="16.5" spans="1:13">
      <c r="A88" s="13" t="s">
        <v>67</v>
      </c>
      <c r="B88" s="14" t="str">
        <f>[1]价格表!A94</f>
        <v>1403</v>
      </c>
      <c r="C88" s="13" t="s">
        <v>88</v>
      </c>
      <c r="D88" s="15" t="s">
        <v>69</v>
      </c>
      <c r="E88" s="16">
        <v>3</v>
      </c>
      <c r="F88" s="18">
        <v>128.21</v>
      </c>
      <c r="G88" s="18">
        <f t="shared" si="5"/>
        <v>23.54</v>
      </c>
      <c r="H88" s="18">
        <v>104.67</v>
      </c>
      <c r="I88" s="19">
        <f t="shared" si="4"/>
        <v>7019.7063546068</v>
      </c>
      <c r="J88" s="19">
        <v>899996.551724138</v>
      </c>
      <c r="K88" s="13"/>
      <c r="L88" s="13" t="s">
        <v>70</v>
      </c>
      <c r="M88" s="13"/>
    </row>
    <row r="89" ht="16.5" spans="1:13">
      <c r="A89" s="13" t="s">
        <v>67</v>
      </c>
      <c r="B89" s="14" t="str">
        <f>[1]价格表!A95</f>
        <v>1303</v>
      </c>
      <c r="C89" s="13" t="s">
        <v>89</v>
      </c>
      <c r="D89" s="15" t="s">
        <v>69</v>
      </c>
      <c r="E89" s="16">
        <v>3</v>
      </c>
      <c r="F89" s="18">
        <v>128.21</v>
      </c>
      <c r="G89" s="18">
        <f t="shared" si="5"/>
        <v>23.54</v>
      </c>
      <c r="H89" s="18">
        <v>104.67</v>
      </c>
      <c r="I89" s="19">
        <f t="shared" si="4"/>
        <v>6996.71964189499</v>
      </c>
      <c r="J89" s="19">
        <v>897049.425287356</v>
      </c>
      <c r="K89" s="13"/>
      <c r="L89" s="13" t="s">
        <v>70</v>
      </c>
      <c r="M89" s="13"/>
    </row>
    <row r="90" ht="16.5" spans="1:13">
      <c r="A90" s="13" t="s">
        <v>67</v>
      </c>
      <c r="B90" s="14" t="str">
        <f>[1]价格表!A96</f>
        <v>1203</v>
      </c>
      <c r="C90" s="13" t="s">
        <v>90</v>
      </c>
      <c r="D90" s="15" t="s">
        <v>69</v>
      </c>
      <c r="E90" s="16">
        <v>3</v>
      </c>
      <c r="F90" s="18">
        <v>128.21</v>
      </c>
      <c r="G90" s="18">
        <f t="shared" si="5"/>
        <v>23.54</v>
      </c>
      <c r="H90" s="18">
        <v>104.67</v>
      </c>
      <c r="I90" s="19">
        <f t="shared" si="4"/>
        <v>6973.73292918317</v>
      </c>
      <c r="J90" s="19">
        <v>894102.298850575</v>
      </c>
      <c r="K90" s="13"/>
      <c r="L90" s="13" t="s">
        <v>70</v>
      </c>
      <c r="M90" s="13"/>
    </row>
    <row r="91" ht="16.5" spans="1:13">
      <c r="A91" s="13" t="s">
        <v>67</v>
      </c>
      <c r="B91" s="14" t="str">
        <f>[1]价格表!A97</f>
        <v>1103</v>
      </c>
      <c r="C91" s="13" t="s">
        <v>91</v>
      </c>
      <c r="D91" s="15" t="s">
        <v>69</v>
      </c>
      <c r="E91" s="16">
        <v>3</v>
      </c>
      <c r="F91" s="18">
        <v>128.21</v>
      </c>
      <c r="G91" s="18">
        <f t="shared" si="5"/>
        <v>23.54</v>
      </c>
      <c r="H91" s="18">
        <v>104.67</v>
      </c>
      <c r="I91" s="19">
        <f t="shared" si="4"/>
        <v>6950.73725129479</v>
      </c>
      <c r="J91" s="19">
        <v>891154.022988506</v>
      </c>
      <c r="K91" s="13"/>
      <c r="L91" s="13" t="s">
        <v>70</v>
      </c>
      <c r="M91" s="13"/>
    </row>
    <row r="92" ht="16.5" spans="1:13">
      <c r="A92" s="13" t="s">
        <v>67</v>
      </c>
      <c r="B92" s="14" t="str">
        <f>[1]价格表!A98</f>
        <v>1003</v>
      </c>
      <c r="C92" s="13" t="s">
        <v>92</v>
      </c>
      <c r="D92" s="15" t="s">
        <v>69</v>
      </c>
      <c r="E92" s="16">
        <v>3</v>
      </c>
      <c r="F92" s="18">
        <v>128.21</v>
      </c>
      <c r="G92" s="18">
        <f t="shared" si="5"/>
        <v>23.54</v>
      </c>
      <c r="H92" s="18">
        <v>104.67</v>
      </c>
      <c r="I92" s="19">
        <f t="shared" si="4"/>
        <v>6778.32794077963</v>
      </c>
      <c r="J92" s="19">
        <v>869049.425287356</v>
      </c>
      <c r="K92" s="13"/>
      <c r="L92" s="13" t="s">
        <v>70</v>
      </c>
      <c r="M92" s="13"/>
    </row>
    <row r="93" ht="16.5" spans="1:13">
      <c r="A93" s="13" t="s">
        <v>67</v>
      </c>
      <c r="B93" s="14" t="str">
        <f>[1]价格表!A99</f>
        <v>903</v>
      </c>
      <c r="C93" s="13" t="s">
        <v>93</v>
      </c>
      <c r="D93" s="15" t="s">
        <v>69</v>
      </c>
      <c r="E93" s="16">
        <v>3</v>
      </c>
      <c r="F93" s="18">
        <v>128.21</v>
      </c>
      <c r="G93" s="18">
        <f t="shared" si="5"/>
        <v>23.54</v>
      </c>
      <c r="H93" s="18">
        <v>104.67</v>
      </c>
      <c r="I93" s="19">
        <f t="shared" si="4"/>
        <v>6757.63631326837</v>
      </c>
      <c r="J93" s="19">
        <v>866396.551724138</v>
      </c>
      <c r="K93" s="13"/>
      <c r="L93" s="13" t="s">
        <v>70</v>
      </c>
      <c r="M93" s="13"/>
    </row>
    <row r="94" ht="16.5" spans="1:13">
      <c r="A94" s="13" t="s">
        <v>67</v>
      </c>
      <c r="B94" s="14" t="str">
        <f>[1]价格表!A100</f>
        <v>803</v>
      </c>
      <c r="C94" s="13" t="s">
        <v>94</v>
      </c>
      <c r="D94" s="15" t="s">
        <v>69</v>
      </c>
      <c r="E94" s="16">
        <v>3</v>
      </c>
      <c r="F94" s="18">
        <v>128.21</v>
      </c>
      <c r="G94" s="18">
        <f t="shared" si="5"/>
        <v>23.54</v>
      </c>
      <c r="H94" s="18">
        <v>104.67</v>
      </c>
      <c r="I94" s="19">
        <f t="shared" si="4"/>
        <v>6736.94468575711</v>
      </c>
      <c r="J94" s="19">
        <v>863743.67816092</v>
      </c>
      <c r="K94" s="13"/>
      <c r="L94" s="13" t="s">
        <v>70</v>
      </c>
      <c r="M94" s="13"/>
    </row>
    <row r="95" ht="16.5" spans="1:13">
      <c r="A95" s="13" t="s">
        <v>67</v>
      </c>
      <c r="B95" s="14" t="str">
        <f>[1]价格表!A101</f>
        <v>703</v>
      </c>
      <c r="C95" s="13" t="s">
        <v>95</v>
      </c>
      <c r="D95" s="15" t="s">
        <v>69</v>
      </c>
      <c r="E95" s="16">
        <v>3</v>
      </c>
      <c r="F95" s="18">
        <v>128.21</v>
      </c>
      <c r="G95" s="18">
        <f t="shared" si="5"/>
        <v>23.54</v>
      </c>
      <c r="H95" s="18">
        <v>104.67</v>
      </c>
      <c r="I95" s="19">
        <f t="shared" si="4"/>
        <v>6716.26202342242</v>
      </c>
      <c r="J95" s="19">
        <v>861091.954022989</v>
      </c>
      <c r="K95" s="13"/>
      <c r="L95" s="13" t="s">
        <v>70</v>
      </c>
      <c r="M95" s="13"/>
    </row>
    <row r="96" ht="16.5" spans="1:13">
      <c r="A96" s="13" t="s">
        <v>67</v>
      </c>
      <c r="B96" s="14" t="str">
        <f>[1]价格表!A102</f>
        <v>603</v>
      </c>
      <c r="C96" s="13" t="s">
        <v>96</v>
      </c>
      <c r="D96" s="15" t="s">
        <v>69</v>
      </c>
      <c r="E96" s="16">
        <v>3</v>
      </c>
      <c r="F96" s="18">
        <v>128.21</v>
      </c>
      <c r="G96" s="18">
        <f t="shared" si="5"/>
        <v>23.54</v>
      </c>
      <c r="H96" s="18">
        <v>104.67</v>
      </c>
      <c r="I96" s="19">
        <f t="shared" si="4"/>
        <v>6695.57039591116</v>
      </c>
      <c r="J96" s="19">
        <v>858439.08045977</v>
      </c>
      <c r="K96" s="13"/>
      <c r="L96" s="13" t="s">
        <v>70</v>
      </c>
      <c r="M96" s="13"/>
    </row>
    <row r="97" ht="16.5" spans="1:13">
      <c r="A97" s="13" t="s">
        <v>67</v>
      </c>
      <c r="B97" s="14" t="str">
        <f>[1]价格表!A103</f>
        <v>503</v>
      </c>
      <c r="C97" s="13" t="s">
        <v>97</v>
      </c>
      <c r="D97" s="15" t="s">
        <v>69</v>
      </c>
      <c r="E97" s="16">
        <v>3</v>
      </c>
      <c r="F97" s="18">
        <v>128.21</v>
      </c>
      <c r="G97" s="18">
        <f t="shared" si="5"/>
        <v>23.54</v>
      </c>
      <c r="H97" s="18">
        <v>104.67</v>
      </c>
      <c r="I97" s="19">
        <f t="shared" si="4"/>
        <v>6580.62786717553</v>
      </c>
      <c r="J97" s="19">
        <v>843702.298850575</v>
      </c>
      <c r="K97" s="13"/>
      <c r="L97" s="13" t="s">
        <v>70</v>
      </c>
      <c r="M97" s="13"/>
    </row>
    <row r="98" ht="16.5" spans="1:13">
      <c r="A98" s="13" t="s">
        <v>67</v>
      </c>
      <c r="B98" s="14" t="str">
        <f>[1]价格表!A104</f>
        <v>403</v>
      </c>
      <c r="C98" s="13" t="s">
        <v>98</v>
      </c>
      <c r="D98" s="15" t="s">
        <v>69</v>
      </c>
      <c r="E98" s="16">
        <v>3</v>
      </c>
      <c r="F98" s="18">
        <v>128.21</v>
      </c>
      <c r="G98" s="18">
        <f t="shared" si="5"/>
        <v>23.54</v>
      </c>
      <c r="H98" s="18">
        <v>104.67</v>
      </c>
      <c r="I98" s="19">
        <f t="shared" si="4"/>
        <v>6488.67205115171</v>
      </c>
      <c r="J98" s="19">
        <v>831912.643678161</v>
      </c>
      <c r="K98" s="13"/>
      <c r="L98" s="13" t="s">
        <v>70</v>
      </c>
      <c r="M98" s="13"/>
    </row>
    <row r="99" ht="16.5" spans="1:13">
      <c r="A99" s="13" t="s">
        <v>67</v>
      </c>
      <c r="B99" s="14" t="str">
        <f>[1]价格表!A105</f>
        <v>303</v>
      </c>
      <c r="C99" s="13" t="s">
        <v>99</v>
      </c>
      <c r="D99" s="15" t="s">
        <v>69</v>
      </c>
      <c r="E99" s="16">
        <v>3</v>
      </c>
      <c r="F99" s="18">
        <v>128.21</v>
      </c>
      <c r="G99" s="18">
        <f t="shared" si="5"/>
        <v>23.54</v>
      </c>
      <c r="H99" s="18">
        <v>104.67</v>
      </c>
      <c r="I99" s="19">
        <f t="shared" si="4"/>
        <v>6396.71623512789</v>
      </c>
      <c r="J99" s="19">
        <v>820122.988505747</v>
      </c>
      <c r="K99" s="13"/>
      <c r="L99" s="13" t="s">
        <v>70</v>
      </c>
      <c r="M99" s="13"/>
    </row>
    <row r="100" ht="16.5" spans="1:13">
      <c r="A100" s="13" t="s">
        <v>67</v>
      </c>
      <c r="B100" s="14" t="str">
        <f>[1]价格表!A106</f>
        <v>203</v>
      </c>
      <c r="C100" s="13" t="s">
        <v>100</v>
      </c>
      <c r="D100" s="15" t="s">
        <v>69</v>
      </c>
      <c r="E100" s="16">
        <v>3</v>
      </c>
      <c r="F100" s="18">
        <v>128.21</v>
      </c>
      <c r="G100" s="18">
        <f t="shared" si="5"/>
        <v>23.54</v>
      </c>
      <c r="H100" s="18">
        <v>104.67</v>
      </c>
      <c r="I100" s="19">
        <f t="shared" si="4"/>
        <v>6051.888648921</v>
      </c>
      <c r="J100" s="19">
        <v>775912.643678161</v>
      </c>
      <c r="K100" s="13"/>
      <c r="L100" s="13" t="s">
        <v>70</v>
      </c>
      <c r="M100" s="13"/>
    </row>
    <row r="101" ht="16.5" spans="1:13">
      <c r="A101" s="13" t="s">
        <v>67</v>
      </c>
      <c r="B101" s="14">
        <v>3204</v>
      </c>
      <c r="C101" s="13" t="s">
        <v>68</v>
      </c>
      <c r="D101" s="15" t="s">
        <v>69</v>
      </c>
      <c r="E101" s="16">
        <v>3</v>
      </c>
      <c r="F101" s="20">
        <v>133.73</v>
      </c>
      <c r="G101" s="18">
        <f t="shared" si="5"/>
        <v>24.55</v>
      </c>
      <c r="H101" s="20">
        <v>109.18</v>
      </c>
      <c r="I101" s="19">
        <f t="shared" ref="I101:I108" si="6">J101/F101</f>
        <v>7310.73332697295</v>
      </c>
      <c r="J101" s="19">
        <v>977664.367816092</v>
      </c>
      <c r="K101" s="13"/>
      <c r="L101" s="13" t="s">
        <v>70</v>
      </c>
      <c r="M101" s="13"/>
    </row>
    <row r="102" ht="16.5" spans="1:13">
      <c r="A102" s="13" t="s">
        <v>67</v>
      </c>
      <c r="B102" s="14">
        <v>3104</v>
      </c>
      <c r="C102" s="13" t="s">
        <v>71</v>
      </c>
      <c r="D102" s="15" t="s">
        <v>69</v>
      </c>
      <c r="E102" s="16">
        <v>3</v>
      </c>
      <c r="F102" s="20">
        <v>133.73</v>
      </c>
      <c r="G102" s="18">
        <f t="shared" si="5"/>
        <v>24.55</v>
      </c>
      <c r="H102" s="20">
        <v>109.18</v>
      </c>
      <c r="I102" s="19">
        <f t="shared" si="6"/>
        <v>7540.61838444421</v>
      </c>
      <c r="J102" s="19">
        <v>1008406.89655172</v>
      </c>
      <c r="K102" s="13"/>
      <c r="L102" s="13" t="s">
        <v>70</v>
      </c>
      <c r="M102" s="13"/>
    </row>
    <row r="103" ht="16.5" spans="1:13">
      <c r="A103" s="13" t="s">
        <v>67</v>
      </c>
      <c r="B103" s="14">
        <v>3004</v>
      </c>
      <c r="C103" s="13" t="s">
        <v>72</v>
      </c>
      <c r="D103" s="15" t="s">
        <v>69</v>
      </c>
      <c r="E103" s="16">
        <v>3</v>
      </c>
      <c r="F103" s="20">
        <v>133.73</v>
      </c>
      <c r="G103" s="18">
        <f t="shared" si="5"/>
        <v>24.55</v>
      </c>
      <c r="H103" s="20">
        <v>109.18</v>
      </c>
      <c r="I103" s="19">
        <f t="shared" si="6"/>
        <v>7598.09394637161</v>
      </c>
      <c r="J103" s="19">
        <v>1016093.10344828</v>
      </c>
      <c r="K103" s="13"/>
      <c r="L103" s="13" t="s">
        <v>70</v>
      </c>
      <c r="M103" s="13"/>
    </row>
    <row r="104" ht="16.5" spans="1:13">
      <c r="A104" s="13" t="s">
        <v>67</v>
      </c>
      <c r="B104" s="14">
        <v>2904</v>
      </c>
      <c r="C104" s="13" t="s">
        <v>73</v>
      </c>
      <c r="D104" s="15" t="s">
        <v>69</v>
      </c>
      <c r="E104" s="16">
        <v>3</v>
      </c>
      <c r="F104" s="20">
        <v>133.73</v>
      </c>
      <c r="G104" s="18">
        <f t="shared" si="5"/>
        <v>24.55</v>
      </c>
      <c r="H104" s="20">
        <v>109.18</v>
      </c>
      <c r="I104" s="19">
        <f t="shared" si="6"/>
        <v>7632.57756450422</v>
      </c>
      <c r="J104" s="19">
        <v>1020704.59770115</v>
      </c>
      <c r="K104" s="13"/>
      <c r="L104" s="13" t="s">
        <v>70</v>
      </c>
      <c r="M104" s="13"/>
    </row>
    <row r="105" ht="16.5" spans="1:13">
      <c r="A105" s="13" t="s">
        <v>67</v>
      </c>
      <c r="B105" s="14">
        <v>2804</v>
      </c>
      <c r="C105" s="13" t="s">
        <v>74</v>
      </c>
      <c r="D105" s="15" t="s">
        <v>69</v>
      </c>
      <c r="E105" s="16">
        <v>3</v>
      </c>
      <c r="F105" s="20">
        <v>133.73</v>
      </c>
      <c r="G105" s="18">
        <f t="shared" si="5"/>
        <v>24.55</v>
      </c>
      <c r="H105" s="20">
        <v>109.18</v>
      </c>
      <c r="I105" s="19">
        <f t="shared" si="6"/>
        <v>7667.05258751765</v>
      </c>
      <c r="J105" s="19">
        <v>1025314.94252874</v>
      </c>
      <c r="K105" s="13"/>
      <c r="L105" s="13" t="s">
        <v>70</v>
      </c>
      <c r="M105" s="13"/>
    </row>
    <row r="106" ht="16.5" spans="1:13">
      <c r="A106" s="13" t="s">
        <v>67</v>
      </c>
      <c r="B106" s="14">
        <v>2704</v>
      </c>
      <c r="C106" s="13" t="s">
        <v>75</v>
      </c>
      <c r="D106" s="15" t="s">
        <v>69</v>
      </c>
      <c r="E106" s="16">
        <v>3</v>
      </c>
      <c r="F106" s="20">
        <v>133.73</v>
      </c>
      <c r="G106" s="18">
        <f t="shared" si="5"/>
        <v>24.55</v>
      </c>
      <c r="H106" s="20">
        <v>109.18</v>
      </c>
      <c r="I106" s="19">
        <f t="shared" si="6"/>
        <v>7701.53620565026</v>
      </c>
      <c r="J106" s="19">
        <v>1029926.43678161</v>
      </c>
      <c r="K106" s="13"/>
      <c r="L106" s="13" t="s">
        <v>70</v>
      </c>
      <c r="M106" s="13"/>
    </row>
    <row r="107" ht="16.5" spans="1:13">
      <c r="A107" s="13" t="s">
        <v>67</v>
      </c>
      <c r="B107" s="14">
        <v>2604</v>
      </c>
      <c r="C107" s="13" t="s">
        <v>76</v>
      </c>
      <c r="D107" s="15" t="s">
        <v>69</v>
      </c>
      <c r="E107" s="16">
        <v>3</v>
      </c>
      <c r="F107" s="20">
        <v>133.73</v>
      </c>
      <c r="G107" s="18">
        <f t="shared" si="5"/>
        <v>24.55</v>
      </c>
      <c r="H107" s="20">
        <v>109.18</v>
      </c>
      <c r="I107" s="19">
        <f t="shared" si="6"/>
        <v>7736.01982378287</v>
      </c>
      <c r="J107" s="19">
        <v>1034537.93103448</v>
      </c>
      <c r="K107" s="13"/>
      <c r="L107" s="13" t="s">
        <v>70</v>
      </c>
      <c r="M107" s="13"/>
    </row>
    <row r="108" ht="16.5" spans="1:13">
      <c r="A108" s="13" t="s">
        <v>67</v>
      </c>
      <c r="B108" s="14">
        <v>2504</v>
      </c>
      <c r="C108" s="13" t="s">
        <v>77</v>
      </c>
      <c r="D108" s="15" t="s">
        <v>69</v>
      </c>
      <c r="E108" s="16">
        <v>3</v>
      </c>
      <c r="F108" s="20">
        <v>133.73</v>
      </c>
      <c r="G108" s="18">
        <f t="shared" si="5"/>
        <v>24.55</v>
      </c>
      <c r="H108" s="20">
        <v>109.18</v>
      </c>
      <c r="I108" s="19">
        <f t="shared" si="6"/>
        <v>7770.50344191547</v>
      </c>
      <c r="J108" s="19">
        <v>1039149.42528736</v>
      </c>
      <c r="K108" s="13"/>
      <c r="L108" s="13" t="s">
        <v>70</v>
      </c>
      <c r="M108" s="13"/>
    </row>
    <row r="109" ht="16.5" spans="1:13">
      <c r="A109" s="13" t="s">
        <v>67</v>
      </c>
      <c r="B109" s="14">
        <v>2404</v>
      </c>
      <c r="C109" s="13" t="s">
        <v>78</v>
      </c>
      <c r="D109" s="15" t="s">
        <v>69</v>
      </c>
      <c r="E109" s="16">
        <v>3</v>
      </c>
      <c r="F109" s="20">
        <v>133.73</v>
      </c>
      <c r="G109" s="18">
        <f t="shared" si="5"/>
        <v>24.55</v>
      </c>
      <c r="H109" s="20">
        <v>109.18</v>
      </c>
      <c r="I109" s="19">
        <f t="shared" si="4"/>
        <v>7804.98706004808</v>
      </c>
      <c r="J109" s="19">
        <v>1043760.91954023</v>
      </c>
      <c r="K109" s="13"/>
      <c r="L109" s="13" t="s">
        <v>70</v>
      </c>
      <c r="M109" s="13"/>
    </row>
    <row r="110" ht="16.5" spans="1:13">
      <c r="A110" s="13" t="s">
        <v>67</v>
      </c>
      <c r="B110" s="14">
        <v>2304</v>
      </c>
      <c r="C110" s="13" t="s">
        <v>79</v>
      </c>
      <c r="D110" s="15" t="s">
        <v>69</v>
      </c>
      <c r="E110" s="16">
        <v>3</v>
      </c>
      <c r="F110" s="20">
        <v>133.73</v>
      </c>
      <c r="G110" s="18">
        <f t="shared" si="5"/>
        <v>24.55</v>
      </c>
      <c r="H110" s="20">
        <v>109.18</v>
      </c>
      <c r="I110" s="19">
        <f t="shared" si="4"/>
        <v>7839.47067818069</v>
      </c>
      <c r="J110" s="19">
        <v>1048372.4137931</v>
      </c>
      <c r="K110" s="13"/>
      <c r="L110" s="13" t="s">
        <v>70</v>
      </c>
      <c r="M110" s="13"/>
    </row>
    <row r="111" ht="16.5" spans="1:13">
      <c r="A111" s="13" t="s">
        <v>67</v>
      </c>
      <c r="B111" s="14">
        <v>2204</v>
      </c>
      <c r="C111" s="13" t="s">
        <v>80</v>
      </c>
      <c r="D111" s="15" t="s">
        <v>69</v>
      </c>
      <c r="E111" s="16">
        <v>3</v>
      </c>
      <c r="F111" s="20">
        <v>133.73</v>
      </c>
      <c r="G111" s="18">
        <f t="shared" si="5"/>
        <v>24.55</v>
      </c>
      <c r="H111" s="20">
        <v>109.18</v>
      </c>
      <c r="I111" s="19">
        <f t="shared" si="4"/>
        <v>7873.9542963133</v>
      </c>
      <c r="J111" s="19">
        <v>1052983.90804598</v>
      </c>
      <c r="K111" s="13"/>
      <c r="L111" s="13" t="s">
        <v>70</v>
      </c>
      <c r="M111" s="13"/>
    </row>
    <row r="112" ht="16.5" spans="1:13">
      <c r="A112" s="13" t="s">
        <v>67</v>
      </c>
      <c r="B112" s="14">
        <v>2104</v>
      </c>
      <c r="C112" s="13" t="s">
        <v>81</v>
      </c>
      <c r="D112" s="15" t="s">
        <v>69</v>
      </c>
      <c r="E112" s="16">
        <v>3</v>
      </c>
      <c r="F112" s="20">
        <v>133.73</v>
      </c>
      <c r="G112" s="18">
        <f t="shared" si="5"/>
        <v>24.55</v>
      </c>
      <c r="H112" s="20">
        <v>109.18</v>
      </c>
      <c r="I112" s="19">
        <f t="shared" si="4"/>
        <v>7839.47067818069</v>
      </c>
      <c r="J112" s="19">
        <v>1048372.4137931</v>
      </c>
      <c r="K112" s="13"/>
      <c r="L112" s="13" t="s">
        <v>70</v>
      </c>
      <c r="M112" s="13"/>
    </row>
    <row r="113" ht="16.5" spans="1:13">
      <c r="A113" s="13" t="s">
        <v>67</v>
      </c>
      <c r="B113" s="14">
        <v>2004</v>
      </c>
      <c r="C113" s="13" t="s">
        <v>82</v>
      </c>
      <c r="D113" s="15" t="s">
        <v>69</v>
      </c>
      <c r="E113" s="16">
        <v>3</v>
      </c>
      <c r="F113" s="20">
        <v>133.73</v>
      </c>
      <c r="G113" s="18">
        <f t="shared" si="5"/>
        <v>24.55</v>
      </c>
      <c r="H113" s="20">
        <v>109.18</v>
      </c>
      <c r="I113" s="19">
        <f t="shared" si="4"/>
        <v>7804.98706004808</v>
      </c>
      <c r="J113" s="19">
        <v>1043760.91954023</v>
      </c>
      <c r="K113" s="13"/>
      <c r="L113" s="13" t="s">
        <v>70</v>
      </c>
      <c r="M113" s="13"/>
    </row>
    <row r="114" ht="16.5" spans="1:13">
      <c r="A114" s="13" t="s">
        <v>67</v>
      </c>
      <c r="B114" s="14">
        <v>1904</v>
      </c>
      <c r="C114" s="13" t="s">
        <v>83</v>
      </c>
      <c r="D114" s="15" t="s">
        <v>69</v>
      </c>
      <c r="E114" s="16">
        <v>3</v>
      </c>
      <c r="F114" s="20">
        <v>133.73</v>
      </c>
      <c r="G114" s="18">
        <f t="shared" si="5"/>
        <v>24.55</v>
      </c>
      <c r="H114" s="20">
        <v>109.18</v>
      </c>
      <c r="I114" s="19">
        <f t="shared" si="4"/>
        <v>7781.99511625329</v>
      </c>
      <c r="J114" s="19">
        <v>1040686.20689655</v>
      </c>
      <c r="K114" s="13"/>
      <c r="L114" s="13" t="s">
        <v>70</v>
      </c>
      <c r="M114" s="13"/>
    </row>
    <row r="115" ht="16.5" spans="1:13">
      <c r="A115" s="13" t="s">
        <v>67</v>
      </c>
      <c r="B115" s="14">
        <v>1804</v>
      </c>
      <c r="C115" s="13" t="s">
        <v>84</v>
      </c>
      <c r="D115" s="15" t="s">
        <v>69</v>
      </c>
      <c r="E115" s="16">
        <v>3</v>
      </c>
      <c r="F115" s="20">
        <v>133.73</v>
      </c>
      <c r="G115" s="18">
        <f t="shared" si="5"/>
        <v>24.55</v>
      </c>
      <c r="H115" s="20">
        <v>109.18</v>
      </c>
      <c r="I115" s="19">
        <f t="shared" si="4"/>
        <v>7609.58562070942</v>
      </c>
      <c r="J115" s="19">
        <v>1017629.88505747</v>
      </c>
      <c r="K115" s="13"/>
      <c r="L115" s="13" t="s">
        <v>70</v>
      </c>
      <c r="M115" s="13"/>
    </row>
    <row r="116" ht="16.5" spans="1:13">
      <c r="A116" s="13" t="s">
        <v>67</v>
      </c>
      <c r="B116" s="14">
        <v>1704</v>
      </c>
      <c r="C116" s="13" t="s">
        <v>85</v>
      </c>
      <c r="D116" s="15" t="s">
        <v>69</v>
      </c>
      <c r="E116" s="16">
        <v>3</v>
      </c>
      <c r="F116" s="20">
        <v>133.73</v>
      </c>
      <c r="G116" s="18">
        <f t="shared" si="5"/>
        <v>24.55</v>
      </c>
      <c r="H116" s="20">
        <v>109.18</v>
      </c>
      <c r="I116" s="19">
        <f t="shared" si="4"/>
        <v>7759.01176757766</v>
      </c>
      <c r="J116" s="19">
        <v>1037612.64367816</v>
      </c>
      <c r="K116" s="13"/>
      <c r="L116" s="13" t="s">
        <v>70</v>
      </c>
      <c r="M116" s="13"/>
    </row>
    <row r="117" ht="16.5" spans="1:13">
      <c r="A117" s="13" t="s">
        <v>67</v>
      </c>
      <c r="B117" s="14">
        <v>1604</v>
      </c>
      <c r="C117" s="13" t="s">
        <v>86</v>
      </c>
      <c r="D117" s="15" t="s">
        <v>69</v>
      </c>
      <c r="E117" s="16">
        <v>3</v>
      </c>
      <c r="F117" s="20">
        <v>133.73</v>
      </c>
      <c r="G117" s="18">
        <f t="shared" si="5"/>
        <v>24.55</v>
      </c>
      <c r="H117" s="20">
        <v>109.18</v>
      </c>
      <c r="I117" s="19">
        <f t="shared" si="4"/>
        <v>7736.01982378287</v>
      </c>
      <c r="J117" s="19">
        <v>1034537.93103448</v>
      </c>
      <c r="K117" s="13"/>
      <c r="L117" s="13" t="s">
        <v>70</v>
      </c>
      <c r="M117" s="13"/>
    </row>
    <row r="118" ht="16.5" spans="1:13">
      <c r="A118" s="13" t="s">
        <v>67</v>
      </c>
      <c r="B118" s="14">
        <v>1504</v>
      </c>
      <c r="C118" s="13" t="s">
        <v>87</v>
      </c>
      <c r="D118" s="15" t="s">
        <v>69</v>
      </c>
      <c r="E118" s="16">
        <v>3</v>
      </c>
      <c r="F118" s="20">
        <v>133.73</v>
      </c>
      <c r="G118" s="18">
        <f t="shared" si="5"/>
        <v>24.55</v>
      </c>
      <c r="H118" s="20">
        <v>109.18</v>
      </c>
      <c r="I118" s="19">
        <f t="shared" si="4"/>
        <v>7713.03647510725</v>
      </c>
      <c r="J118" s="19">
        <v>1031464.36781609</v>
      </c>
      <c r="K118" s="13"/>
      <c r="L118" s="13" t="s">
        <v>70</v>
      </c>
      <c r="M118" s="13"/>
    </row>
    <row r="119" ht="16.5" spans="1:13">
      <c r="A119" s="13" t="s">
        <v>67</v>
      </c>
      <c r="B119" s="14">
        <v>1404</v>
      </c>
      <c r="C119" s="13" t="s">
        <v>88</v>
      </c>
      <c r="D119" s="15" t="s">
        <v>69</v>
      </c>
      <c r="E119" s="16">
        <v>3</v>
      </c>
      <c r="F119" s="20">
        <v>133.73</v>
      </c>
      <c r="G119" s="18">
        <f t="shared" si="5"/>
        <v>24.55</v>
      </c>
      <c r="H119" s="20">
        <v>109.18</v>
      </c>
      <c r="I119" s="19">
        <f t="shared" si="4"/>
        <v>7690.04453131245</v>
      </c>
      <c r="J119" s="19">
        <v>1028389.65517241</v>
      </c>
      <c r="K119" s="13"/>
      <c r="L119" s="13" t="s">
        <v>70</v>
      </c>
      <c r="M119" s="13"/>
    </row>
    <row r="120" ht="16.5" spans="1:13">
      <c r="A120" s="13" t="s">
        <v>67</v>
      </c>
      <c r="B120" s="14">
        <v>1304</v>
      </c>
      <c r="C120" s="13" t="s">
        <v>89</v>
      </c>
      <c r="D120" s="15" t="s">
        <v>69</v>
      </c>
      <c r="E120" s="16">
        <v>3</v>
      </c>
      <c r="F120" s="20">
        <v>133.73</v>
      </c>
      <c r="G120" s="18">
        <f t="shared" si="5"/>
        <v>24.55</v>
      </c>
      <c r="H120" s="20">
        <v>109.18</v>
      </c>
      <c r="I120" s="19">
        <f t="shared" si="4"/>
        <v>7667.05258751765</v>
      </c>
      <c r="J120" s="19">
        <v>1025314.94252874</v>
      </c>
      <c r="K120" s="13"/>
      <c r="L120" s="13" t="s">
        <v>70</v>
      </c>
      <c r="M120" s="13"/>
    </row>
    <row r="121" ht="16.5" spans="1:13">
      <c r="A121" s="13" t="s">
        <v>67</v>
      </c>
      <c r="B121" s="14">
        <v>1204</v>
      </c>
      <c r="C121" s="13" t="s">
        <v>90</v>
      </c>
      <c r="D121" s="15" t="s">
        <v>69</v>
      </c>
      <c r="E121" s="16">
        <v>3</v>
      </c>
      <c r="F121" s="20">
        <v>133.73</v>
      </c>
      <c r="G121" s="18">
        <f t="shared" si="5"/>
        <v>24.55</v>
      </c>
      <c r="H121" s="20">
        <v>109.18</v>
      </c>
      <c r="I121" s="19">
        <f t="shared" si="4"/>
        <v>7644.06923884203</v>
      </c>
      <c r="J121" s="19">
        <v>1022241.37931034</v>
      </c>
      <c r="K121" s="13"/>
      <c r="L121" s="13" t="s">
        <v>70</v>
      </c>
      <c r="M121" s="13"/>
    </row>
    <row r="122" ht="16.5" spans="1:13">
      <c r="A122" s="13" t="s">
        <v>67</v>
      </c>
      <c r="B122" s="14">
        <v>1104</v>
      </c>
      <c r="C122" s="13" t="s">
        <v>91</v>
      </c>
      <c r="D122" s="15" t="s">
        <v>69</v>
      </c>
      <c r="E122" s="16">
        <v>3</v>
      </c>
      <c r="F122" s="20">
        <v>133.73</v>
      </c>
      <c r="G122" s="18">
        <f t="shared" si="5"/>
        <v>24.55</v>
      </c>
      <c r="H122" s="20">
        <v>109.18</v>
      </c>
      <c r="I122" s="19">
        <f t="shared" si="4"/>
        <v>7621.07729504723</v>
      </c>
      <c r="J122" s="19">
        <v>1019166.66666667</v>
      </c>
      <c r="K122" s="13"/>
      <c r="L122" s="13" t="s">
        <v>70</v>
      </c>
      <c r="M122" s="13"/>
    </row>
    <row r="123" ht="16.5" spans="1:13">
      <c r="A123" s="13" t="s">
        <v>67</v>
      </c>
      <c r="B123" s="14">
        <v>1004</v>
      </c>
      <c r="C123" s="13" t="s">
        <v>92</v>
      </c>
      <c r="D123" s="15" t="s">
        <v>69</v>
      </c>
      <c r="E123" s="16">
        <v>3</v>
      </c>
      <c r="F123" s="20">
        <v>133.73</v>
      </c>
      <c r="G123" s="18">
        <f t="shared" si="5"/>
        <v>24.55</v>
      </c>
      <c r="H123" s="20">
        <v>109.18</v>
      </c>
      <c r="I123" s="19">
        <f t="shared" si="4"/>
        <v>7598.09394637161</v>
      </c>
      <c r="J123" s="19">
        <v>1016093.10344828</v>
      </c>
      <c r="K123" s="13"/>
      <c r="L123" s="13" t="s">
        <v>70</v>
      </c>
      <c r="M123" s="13"/>
    </row>
    <row r="124" ht="16.5" spans="1:13">
      <c r="A124" s="13" t="s">
        <v>67</v>
      </c>
      <c r="B124" s="14">
        <v>904</v>
      </c>
      <c r="C124" s="13" t="s">
        <v>93</v>
      </c>
      <c r="D124" s="15" t="s">
        <v>69</v>
      </c>
      <c r="E124" s="16">
        <v>3</v>
      </c>
      <c r="F124" s="20">
        <v>133.73</v>
      </c>
      <c r="G124" s="18">
        <f t="shared" si="5"/>
        <v>24.55</v>
      </c>
      <c r="H124" s="20">
        <v>109.18</v>
      </c>
      <c r="I124" s="19">
        <f t="shared" si="4"/>
        <v>7563.61032823901</v>
      </c>
      <c r="J124" s="19">
        <v>1011481.6091954</v>
      </c>
      <c r="K124" s="13"/>
      <c r="L124" s="13" t="s">
        <v>70</v>
      </c>
      <c r="M124" s="13"/>
    </row>
    <row r="125" ht="16.5" spans="1:13">
      <c r="A125" s="13" t="s">
        <v>67</v>
      </c>
      <c r="B125" s="14">
        <v>804</v>
      </c>
      <c r="C125" s="13" t="s">
        <v>94</v>
      </c>
      <c r="D125" s="15" t="s">
        <v>69</v>
      </c>
      <c r="E125" s="16">
        <v>3</v>
      </c>
      <c r="F125" s="20">
        <v>133.73</v>
      </c>
      <c r="G125" s="18">
        <f t="shared" si="5"/>
        <v>24.55</v>
      </c>
      <c r="H125" s="20">
        <v>109.18</v>
      </c>
      <c r="I125" s="19">
        <f t="shared" si="4"/>
        <v>7529.1267101064</v>
      </c>
      <c r="J125" s="19">
        <v>1006870.11494253</v>
      </c>
      <c r="K125" s="13"/>
      <c r="L125" s="13" t="s">
        <v>70</v>
      </c>
      <c r="M125" s="13"/>
    </row>
    <row r="126" ht="16.5" spans="1:13">
      <c r="A126" s="13" t="s">
        <v>67</v>
      </c>
      <c r="B126" s="14">
        <v>704</v>
      </c>
      <c r="C126" s="13" t="s">
        <v>95</v>
      </c>
      <c r="D126" s="15" t="s">
        <v>69</v>
      </c>
      <c r="E126" s="16">
        <v>3</v>
      </c>
      <c r="F126" s="20">
        <v>133.73</v>
      </c>
      <c r="G126" s="18">
        <f t="shared" si="5"/>
        <v>24.55</v>
      </c>
      <c r="H126" s="20">
        <v>109.18</v>
      </c>
      <c r="I126" s="19">
        <f t="shared" ref="I126:I131" si="7">J126/F126</f>
        <v>7494.64309197379</v>
      </c>
      <c r="J126" s="19">
        <v>1002258.62068966</v>
      </c>
      <c r="K126" s="13"/>
      <c r="L126" s="13" t="s">
        <v>70</v>
      </c>
      <c r="M126" s="13"/>
    </row>
    <row r="127" ht="16.5" spans="1:13">
      <c r="A127" s="13" t="s">
        <v>67</v>
      </c>
      <c r="B127" s="14">
        <v>604</v>
      </c>
      <c r="C127" s="13" t="s">
        <v>96</v>
      </c>
      <c r="D127" s="15" t="s">
        <v>69</v>
      </c>
      <c r="E127" s="16">
        <v>3</v>
      </c>
      <c r="F127" s="20">
        <v>133.73</v>
      </c>
      <c r="G127" s="18">
        <f t="shared" si="5"/>
        <v>24.55</v>
      </c>
      <c r="H127" s="20">
        <v>109.18</v>
      </c>
      <c r="I127" s="19">
        <f t="shared" si="7"/>
        <v>7460.15947384118</v>
      </c>
      <c r="J127" s="19">
        <v>997647.126436782</v>
      </c>
      <c r="K127" s="13"/>
      <c r="L127" s="13" t="s">
        <v>70</v>
      </c>
      <c r="M127" s="13"/>
    </row>
    <row r="128" ht="16.5" spans="1:13">
      <c r="A128" s="13" t="s">
        <v>67</v>
      </c>
      <c r="B128" s="14">
        <v>504</v>
      </c>
      <c r="C128" s="13" t="s">
        <v>97</v>
      </c>
      <c r="D128" s="15" t="s">
        <v>69</v>
      </c>
      <c r="E128" s="16">
        <v>3</v>
      </c>
      <c r="F128" s="20">
        <v>133.73</v>
      </c>
      <c r="G128" s="18">
        <f t="shared" si="5"/>
        <v>24.55</v>
      </c>
      <c r="H128" s="20">
        <v>109.18</v>
      </c>
      <c r="I128" s="19">
        <f t="shared" si="7"/>
        <v>7425.67585570858</v>
      </c>
      <c r="J128" s="19">
        <v>993035.632183908</v>
      </c>
      <c r="K128" s="13"/>
      <c r="L128" s="13" t="s">
        <v>70</v>
      </c>
      <c r="M128" s="13"/>
    </row>
    <row r="129" ht="16.5" spans="1:13">
      <c r="A129" s="13" t="s">
        <v>67</v>
      </c>
      <c r="B129" s="14">
        <v>404</v>
      </c>
      <c r="C129" s="13" t="s">
        <v>98</v>
      </c>
      <c r="D129" s="15" t="s">
        <v>69</v>
      </c>
      <c r="E129" s="16">
        <v>3</v>
      </c>
      <c r="F129" s="20">
        <v>133.73</v>
      </c>
      <c r="G129" s="18">
        <f t="shared" si="5"/>
        <v>24.55</v>
      </c>
      <c r="H129" s="20">
        <v>109.18</v>
      </c>
      <c r="I129" s="19">
        <f t="shared" si="7"/>
        <v>7368.20888890035</v>
      </c>
      <c r="J129" s="19">
        <v>985350.574712644</v>
      </c>
      <c r="K129" s="13"/>
      <c r="L129" s="13" t="s">
        <v>70</v>
      </c>
      <c r="M129" s="13"/>
    </row>
    <row r="130" ht="16.5" spans="1:13">
      <c r="A130" s="13" t="s">
        <v>67</v>
      </c>
      <c r="B130" s="14">
        <v>304</v>
      </c>
      <c r="C130" s="13" t="s">
        <v>98</v>
      </c>
      <c r="D130" s="15" t="s">
        <v>69</v>
      </c>
      <c r="E130" s="16">
        <v>3</v>
      </c>
      <c r="F130" s="20">
        <v>133.73</v>
      </c>
      <c r="G130" s="18">
        <f t="shared" si="5"/>
        <v>24.55</v>
      </c>
      <c r="H130" s="20">
        <v>109.18</v>
      </c>
      <c r="I130" s="19">
        <f t="shared" ref="I130" si="8">J130/F130</f>
        <v>7310.73332697295</v>
      </c>
      <c r="J130" s="19">
        <v>977664.367816092</v>
      </c>
      <c r="K130" s="13"/>
      <c r="L130" s="13" t="s">
        <v>70</v>
      </c>
      <c r="M130" s="13"/>
    </row>
    <row r="131" ht="16.5" spans="1:13">
      <c r="A131" s="13" t="s">
        <v>67</v>
      </c>
      <c r="B131" s="14">
        <v>204</v>
      </c>
      <c r="C131" s="13" t="s">
        <v>99</v>
      </c>
      <c r="D131" s="15" t="s">
        <v>69</v>
      </c>
      <c r="E131" s="16">
        <v>3</v>
      </c>
      <c r="F131" s="20">
        <v>133.73</v>
      </c>
      <c r="G131" s="18">
        <f t="shared" si="5"/>
        <v>24.55</v>
      </c>
      <c r="H131" s="20">
        <v>109.18</v>
      </c>
      <c r="I131" s="19">
        <f t="shared" si="7"/>
        <v>7572.95322278291</v>
      </c>
      <c r="J131" s="19">
        <v>1012731.03448276</v>
      </c>
      <c r="K131" s="13"/>
      <c r="L131" s="13" t="s">
        <v>70</v>
      </c>
      <c r="M131" s="13"/>
    </row>
    <row r="132" ht="21" customHeight="1" spans="1:13">
      <c r="A132" s="21" t="s">
        <v>101</v>
      </c>
      <c r="B132" s="22"/>
      <c r="C132" s="21"/>
      <c r="D132" s="21"/>
      <c r="E132" s="21"/>
      <c r="F132" s="23">
        <f>SUM(F8:F131)</f>
        <v>16856.56</v>
      </c>
      <c r="G132" s="24">
        <f>SUM(G8:G131)</f>
        <v>3094.73</v>
      </c>
      <c r="H132" s="24">
        <f>SUM(H8:H131)</f>
        <v>13761.83</v>
      </c>
      <c r="I132" s="26"/>
      <c r="J132" s="26"/>
      <c r="K132" s="26"/>
      <c r="L132" s="26"/>
      <c r="M132" s="26"/>
    </row>
    <row r="133" ht="14.25" spans="1:13">
      <c r="A133" s="25" t="s">
        <v>102</v>
      </c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</row>
    <row r="134" ht="18.75" spans="1:13">
      <c r="A134" s="3" t="s">
        <v>103</v>
      </c>
      <c r="B134" s="3"/>
      <c r="C134" s="3"/>
      <c r="D134" s="3"/>
      <c r="E134" s="3"/>
      <c r="F134" s="3"/>
      <c r="G134" s="3"/>
      <c r="H134" s="3"/>
      <c r="I134" s="3" t="s">
        <v>104</v>
      </c>
      <c r="J134" s="3"/>
      <c r="K134" s="3"/>
      <c r="L134" s="3"/>
      <c r="M134" s="3"/>
    </row>
    <row r="135" ht="18.75" spans="1:1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</row>
    <row r="136" ht="18.75" spans="1:13">
      <c r="A136" s="3" t="s">
        <v>105</v>
      </c>
      <c r="B136" s="3"/>
      <c r="C136" s="3"/>
      <c r="D136" s="3"/>
      <c r="E136" s="3"/>
      <c r="F136" s="3"/>
      <c r="G136" s="3"/>
      <c r="H136" s="3"/>
      <c r="I136" s="3" t="s">
        <v>106</v>
      </c>
      <c r="J136" s="3"/>
      <c r="K136" s="27"/>
      <c r="L136" s="27"/>
      <c r="M136" s="3"/>
    </row>
  </sheetData>
  <protectedRanges>
    <protectedRange sqref="F8:H69" name="区域1_1_1"/>
    <protectedRange sqref="G70:G100" name="区域1_5_3_1_1"/>
    <protectedRange sqref="H70:H100" name="区域1_5_1_1_1_1"/>
    <protectedRange sqref="F70:F100" name="区域1_5_2_1_1"/>
    <protectedRange sqref="F101:F131 H101:H131" name="区域1_22_1_1_1"/>
    <protectedRange sqref="G101:G131" name="区域1_8_1_1"/>
  </protectedRanges>
  <autoFilter ref="A7:M136">
    <extLst/>
  </autoFilter>
  <mergeCells count="11">
    <mergeCell ref="A1:B1"/>
    <mergeCell ref="A2:M2"/>
    <mergeCell ref="A4:H4"/>
    <mergeCell ref="I4:M4"/>
    <mergeCell ref="A6:H6"/>
    <mergeCell ref="I6:M6"/>
    <mergeCell ref="A133:M133"/>
    <mergeCell ref="A134:B134"/>
    <mergeCell ref="I134:J134"/>
    <mergeCell ref="A136:F136"/>
    <mergeCell ref="I136:J136"/>
  </mergeCells>
  <pageMargins left="0.7" right="0.7" top="0.75" bottom="0.75" header="0.3" footer="0.3"/>
  <pageSetup paperSize="9" orientation="landscape"/>
  <headerFooter/>
  <ignoredErrors>
    <ignoredError sqref="I109:I131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/>
  <rangeList sheetStid="36" master="">
    <arrUserId title="区域1_1_1" rangeCreator="" othersAccessPermission="edit"/>
    <arrUserId title="区域1_5_3_1_1" rangeCreator="" othersAccessPermission="edit"/>
    <arrUserId title="区域1_5_1_1_1_1" rangeCreator="" othersAccessPermission="edit"/>
    <arrUserId title="区域1_5_2_1_1" rangeCreator="" othersAccessPermission="edit"/>
    <arrUserId title="区域1_22_1_1_1" rangeCreator="" othersAccessPermission="edit"/>
    <arrUserId title="区域1_8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市场比较法</vt:lpstr>
      <vt:lpstr>备案价格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2006-09-16T00:00:00Z</dcterms:created>
  <cp:lastPrinted>2022-11-22T02:12:00Z</cp:lastPrinted>
  <dcterms:modified xsi:type="dcterms:W3CDTF">2023-04-17T07:07:20Z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1F7051796E674A49AD9AA55C1C183F7D_13</vt:lpwstr>
  </property>
</Properties>
</file>