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<sst xmlns="http://schemas.openxmlformats.org/spreadsheetml/2006/main" count="115" uniqueCount="78">
  <si>
    <t>附表：英德市2024年10月1日至2024年12月31日政策性农业（畜禽养殖）保险承保数量和财政保费补贴明细表</t>
  </si>
  <si>
    <t>统计时段：2024年10月1日至2024年12月31日（按保单起保时间统计）</t>
  </si>
  <si>
    <t>序号</t>
  </si>
  <si>
    <t>投保人/投保单位</t>
  </si>
  <si>
    <t>保险标的</t>
  </si>
  <si>
    <t>承保单位</t>
  </si>
  <si>
    <t>保险期限</t>
  </si>
  <si>
    <t>补贴比例（元/头）</t>
  </si>
  <si>
    <t>承保数量（头/羽）</t>
  </si>
  <si>
    <t>中央财政补贴金额（元）</t>
  </si>
  <si>
    <t>省级财政补贴金额（元）</t>
  </si>
  <si>
    <t>市级财政补贴金额（元）</t>
  </si>
  <si>
    <t>县级财政补贴金额（元）</t>
  </si>
  <si>
    <t>农户自负金额（元）</t>
  </si>
  <si>
    <t>中央财政</t>
  </si>
  <si>
    <t>省级财政</t>
  </si>
  <si>
    <t>市级财政</t>
  </si>
  <si>
    <t>县级财政</t>
  </si>
  <si>
    <t>农户自负</t>
  </si>
  <si>
    <t>英德温氏畜牧有限公司</t>
  </si>
  <si>
    <t>能繁母猪</t>
  </si>
  <si>
    <t>中国人民财产保险股份有限公司清远市分公司</t>
  </si>
  <si>
    <t>2024-11-08--2025-11-07</t>
  </si>
  <si>
    <t>70    （40%）</t>
  </si>
  <si>
    <t>43.75 （25%）</t>
  </si>
  <si>
    <t>8.75 （5%）</t>
  </si>
  <si>
    <t>英德市百益华南农牧有限公司</t>
  </si>
  <si>
    <t>2024-11-19--2025-11-18</t>
  </si>
  <si>
    <t>2024-12-13--2025-12-12</t>
  </si>
  <si>
    <t>合计</t>
  </si>
  <si>
    <t>清远市新希望农牧科技有限公司</t>
  </si>
  <si>
    <t>育肥猪</t>
  </si>
  <si>
    <t>2024-10-15--2025-03-14</t>
  </si>
  <si>
    <t>22.8          (40%)</t>
  </si>
  <si>
    <t>14.25            (25%)</t>
  </si>
  <si>
    <t>2.85            (5%)</t>
  </si>
  <si>
    <t>2024-10-22--2025-03-21</t>
  </si>
  <si>
    <t>广东环海农牧科技有限公司广东粤北分公司</t>
  </si>
  <si>
    <t>2024-10-31--2025-03-30</t>
  </si>
  <si>
    <t>贺州市京基智农时代有限公司</t>
  </si>
  <si>
    <t>2024-11-05--2025-04-04</t>
  </si>
  <si>
    <t>广东新好正和农牧有限公司</t>
  </si>
  <si>
    <t>2024-11-09--2025-11-08</t>
  </si>
  <si>
    <t>2024-11-15--2025-04-14</t>
  </si>
  <si>
    <t>2024-11-16--2025-04-15</t>
  </si>
  <si>
    <t>罗少锋</t>
  </si>
  <si>
    <t>2024-11-27--2025-04-26</t>
  </si>
  <si>
    <t>英德温氏畜牧有限公司英州分公司</t>
  </si>
  <si>
    <t>2024-12-01--2025-11-30</t>
  </si>
  <si>
    <t>英德市金旭畜牧有限公司</t>
  </si>
  <si>
    <t>2024-12-06--2025-05-05</t>
  </si>
  <si>
    <t>2024-12-18--2025-05-17</t>
  </si>
  <si>
    <t>广东煦兴畜牧科技有限公司英德分公司</t>
  </si>
  <si>
    <t>2024-12-21--2025-05-20</t>
  </si>
  <si>
    <t>广东天农食品集团股份有限公司</t>
  </si>
  <si>
    <t>2024-12-26--2025-12-25</t>
  </si>
  <si>
    <t>广东德隆食品有限公司</t>
  </si>
  <si>
    <t>2024-12-28--2025-12-27</t>
  </si>
  <si>
    <t>阳江佩麒养殖服务有限公司</t>
  </si>
  <si>
    <t>2024-12-27--2025-12-26</t>
  </si>
  <si>
    <t>清远美神养殖有限公司</t>
  </si>
  <si>
    <t>2024-12-31--2025-12-30</t>
  </si>
  <si>
    <t>仔猪</t>
  </si>
  <si>
    <t>2024-10-22--2025-01-21</t>
  </si>
  <si>
    <t>11.2    （40%）</t>
  </si>
  <si>
    <t>7    （25%）</t>
  </si>
  <si>
    <t>1.4    （5%）</t>
  </si>
  <si>
    <t>2024-11-15--2025-02-14</t>
  </si>
  <si>
    <t>2024-11-29--2025-02-28</t>
  </si>
  <si>
    <t>2024-12-07--2025-03-06</t>
  </si>
  <si>
    <t>2024-12-14--2025-03-13</t>
  </si>
  <si>
    <t>2024-12-27--2025-03-26</t>
  </si>
  <si>
    <t>英德天农食品有限公司</t>
  </si>
  <si>
    <t>肉鸡</t>
  </si>
  <si>
    <t>2024-11-30--2025-11-29</t>
  </si>
  <si>
    <t>0    （0%）</t>
  </si>
  <si>
    <t>0.216 （40%）</t>
  </si>
  <si>
    <t>0.054 （10%）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</si>
</sst>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1"/>
  <sheetViews>
    <sheetView tabSelected="1" workbookViewId="0">
      <pane ySplit="5" topLeftCell="A6" activePane="bottomLeft" state="frozen"/>
      <selection/>
      <selection pane="bottomLeft" activeCell="K6" sqref="K6"/>
    </sheetView>
  </sheetViews>
  <sheetFormatPr defaultColWidth="9" defaultRowHeight="13.5"/>
  <cols>
    <col min="1" max="1" width="5.125" customWidth="1"/>
    <col min="2" max="2" width="32.125" customWidth="1"/>
    <col min="3" max="4" width="10" customWidth="1"/>
    <col min="5" max="5" width="14.875" customWidth="1"/>
    <col min="6" max="10" width="9.625" customWidth="1"/>
    <col min="11" max="11" width="10" customWidth="1"/>
    <col min="12" max="16" width="12.625" customWidth="1"/>
  </cols>
  <sheetData>
    <row r="1" ht="22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" customHeight="1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7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/>
      <c r="H4" s="6"/>
      <c r="I4" s="6"/>
      <c r="J4" s="14"/>
      <c r="K4" s="15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6" t="s">
        <v>13</v>
      </c>
    </row>
    <row r="5" ht="25" customHeight="1" spans="1:16">
      <c r="A5" s="4"/>
      <c r="B5" s="4"/>
      <c r="C5" s="4"/>
      <c r="D5" s="4"/>
      <c r="E5" s="4"/>
      <c r="F5" s="4" t="s">
        <v>14</v>
      </c>
      <c r="G5" s="4" t="s">
        <v>15</v>
      </c>
      <c r="H5" s="4" t="s">
        <v>16</v>
      </c>
      <c r="I5" s="15" t="s">
        <v>17</v>
      </c>
      <c r="J5" s="15" t="s">
        <v>18</v>
      </c>
      <c r="K5" s="4"/>
      <c r="L5" s="16"/>
      <c r="M5" s="16"/>
      <c r="N5" s="16"/>
      <c r="O5" s="16"/>
      <c r="P5" s="16"/>
    </row>
    <row r="6" ht="30" customHeight="1" spans="1:16">
      <c r="A6" s="7">
        <v>1</v>
      </c>
      <c r="B6" s="8" t="s">
        <v>19</v>
      </c>
      <c r="C6" s="9" t="s">
        <v>20</v>
      </c>
      <c r="D6" s="9" t="s">
        <v>21</v>
      </c>
      <c r="E6" s="10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24</v>
      </c>
      <c r="K6" s="17">
        <v>3000</v>
      </c>
      <c r="L6" s="18">
        <f>K6*70</f>
        <v>210000</v>
      </c>
      <c r="M6" s="18">
        <f>K6*43.75</f>
        <v>131250</v>
      </c>
      <c r="N6" s="18">
        <f>K6*8.75</f>
        <v>26250</v>
      </c>
      <c r="O6" s="18">
        <f>K6*8.75</f>
        <v>26250</v>
      </c>
      <c r="P6" s="18">
        <f>K6*43.75</f>
        <v>131250</v>
      </c>
    </row>
    <row r="7" ht="30" customHeight="1" spans="1:16">
      <c r="A7" s="7">
        <v>2</v>
      </c>
      <c r="B7" s="8" t="s">
        <v>26</v>
      </c>
      <c r="C7" s="11"/>
      <c r="D7" s="11"/>
      <c r="E7" s="10" t="s">
        <v>27</v>
      </c>
      <c r="F7" s="11"/>
      <c r="G7" s="11"/>
      <c r="H7" s="11"/>
      <c r="I7" s="11"/>
      <c r="J7" s="11"/>
      <c r="K7" s="17">
        <v>3515</v>
      </c>
      <c r="L7" s="18">
        <f>K7*70</f>
        <v>246050</v>
      </c>
      <c r="M7" s="18">
        <f>K7*43.75</f>
        <v>153781.25</v>
      </c>
      <c r="N7" s="18">
        <f>K7*8.75</f>
        <v>30756.25</v>
      </c>
      <c r="O7" s="18">
        <f>K7*8.75</f>
        <v>30756.25</v>
      </c>
      <c r="P7" s="18">
        <f>K7*43.75</f>
        <v>153781.25</v>
      </c>
    </row>
    <row r="8" ht="30" customHeight="1" spans="1:16">
      <c r="A8" s="7">
        <v>3</v>
      </c>
      <c r="B8" s="8" t="s">
        <v>19</v>
      </c>
      <c r="C8" s="11"/>
      <c r="D8" s="11"/>
      <c r="E8" s="10" t="s">
        <v>28</v>
      </c>
      <c r="F8" s="11"/>
      <c r="G8" s="11"/>
      <c r="H8" s="11"/>
      <c r="I8" s="11"/>
      <c r="J8" s="11"/>
      <c r="K8" s="17">
        <v>3200</v>
      </c>
      <c r="L8" s="18">
        <f>K8*70</f>
        <v>224000</v>
      </c>
      <c r="M8" s="18">
        <f>K8*43.75</f>
        <v>140000</v>
      </c>
      <c r="N8" s="18">
        <f>K8*8.75</f>
        <v>28000</v>
      </c>
      <c r="O8" s="18">
        <f>K8*8.75</f>
        <v>28000</v>
      </c>
      <c r="P8" s="18">
        <f>K8*43.75</f>
        <v>140000</v>
      </c>
    </row>
    <row r="9" ht="26.1" customHeight="1" spans="1:16">
      <c r="A9" s="7" t="s">
        <v>29</v>
      </c>
      <c r="B9" s="7"/>
      <c r="C9" s="7"/>
      <c r="D9" s="7"/>
      <c r="E9" s="7"/>
      <c r="F9" s="7"/>
      <c r="G9" s="7"/>
      <c r="H9" s="7"/>
      <c r="I9" s="7"/>
      <c r="J9" s="7"/>
      <c r="K9" s="7">
        <f t="shared" ref="K9:P9" si="0">SUM(K6:K8)</f>
        <v>9715</v>
      </c>
      <c r="L9" s="7">
        <f t="shared" si="0"/>
        <v>680050</v>
      </c>
      <c r="M9" s="7">
        <f t="shared" si="0"/>
        <v>425031.25</v>
      </c>
      <c r="N9" s="7">
        <f t="shared" si="0"/>
        <v>85006.25</v>
      </c>
      <c r="O9" s="7">
        <f t="shared" si="0"/>
        <v>85006.25</v>
      </c>
      <c r="P9" s="7">
        <f t="shared" si="0"/>
        <v>425031.25</v>
      </c>
    </row>
    <row r="10" ht="30" customHeight="1" spans="1:16">
      <c r="A10" s="7">
        <v>1</v>
      </c>
      <c r="B10" s="8" t="s">
        <v>30</v>
      </c>
      <c r="C10" s="9" t="s">
        <v>31</v>
      </c>
      <c r="D10" s="9" t="s">
        <v>21</v>
      </c>
      <c r="E10" s="10" t="s">
        <v>32</v>
      </c>
      <c r="F10" s="9" t="s">
        <v>33</v>
      </c>
      <c r="G10" s="9" t="s">
        <v>34</v>
      </c>
      <c r="H10" s="9" t="s">
        <v>35</v>
      </c>
      <c r="I10" s="9" t="s">
        <v>35</v>
      </c>
      <c r="J10" s="9" t="s">
        <v>34</v>
      </c>
      <c r="K10" s="8">
        <v>6973</v>
      </c>
      <c r="L10" s="7">
        <f>K10*22.8</f>
        <v>158984.4</v>
      </c>
      <c r="M10" s="7">
        <f>K10*14.25</f>
        <v>99365.25</v>
      </c>
      <c r="N10" s="7">
        <f>K10*2.85</f>
        <v>19873.05</v>
      </c>
      <c r="O10" s="7">
        <f>K10*2.85</f>
        <v>19873.05</v>
      </c>
      <c r="P10" s="7">
        <f>K10*14.25</f>
        <v>99365.25</v>
      </c>
    </row>
    <row r="11" ht="30" customHeight="1" spans="1:16">
      <c r="A11" s="7">
        <v>2</v>
      </c>
      <c r="B11" s="8" t="s">
        <v>30</v>
      </c>
      <c r="C11" s="11"/>
      <c r="D11" s="11"/>
      <c r="E11" s="10" t="s">
        <v>36</v>
      </c>
      <c r="F11" s="11"/>
      <c r="G11" s="11"/>
      <c r="H11" s="11"/>
      <c r="I11" s="11"/>
      <c r="J11" s="11"/>
      <c r="K11" s="8">
        <v>3020</v>
      </c>
      <c r="L11" s="7">
        <f t="shared" ref="L11:L25" si="1">K11*22.8</f>
        <v>68856</v>
      </c>
      <c r="M11" s="7">
        <f t="shared" ref="M11:M25" si="2">K11*14.25</f>
        <v>43035</v>
      </c>
      <c r="N11" s="7">
        <f t="shared" ref="N11:N25" si="3">K11*2.85</f>
        <v>8607</v>
      </c>
      <c r="O11" s="7">
        <f t="shared" ref="O11:O25" si="4">K11*2.85</f>
        <v>8607</v>
      </c>
      <c r="P11" s="7">
        <f t="shared" ref="P11:P25" si="5">K11*14.25</f>
        <v>43035</v>
      </c>
    </row>
    <row r="12" ht="30" customHeight="1" spans="1:16">
      <c r="A12" s="7">
        <v>3</v>
      </c>
      <c r="B12" s="10" t="s">
        <v>37</v>
      </c>
      <c r="C12" s="11"/>
      <c r="D12" s="11"/>
      <c r="E12" s="10" t="s">
        <v>38</v>
      </c>
      <c r="F12" s="11"/>
      <c r="G12" s="11"/>
      <c r="H12" s="11"/>
      <c r="I12" s="11"/>
      <c r="J12" s="11"/>
      <c r="K12" s="8">
        <v>7900</v>
      </c>
      <c r="L12" s="7">
        <f t="shared" si="1"/>
        <v>180120</v>
      </c>
      <c r="M12" s="7">
        <f t="shared" si="2"/>
        <v>112575</v>
      </c>
      <c r="N12" s="7">
        <f t="shared" si="3"/>
        <v>22515</v>
      </c>
      <c r="O12" s="7">
        <f t="shared" si="4"/>
        <v>22515</v>
      </c>
      <c r="P12" s="7">
        <f t="shared" si="5"/>
        <v>112575</v>
      </c>
    </row>
    <row r="13" ht="30" customHeight="1" spans="1:16">
      <c r="A13" s="7">
        <v>4</v>
      </c>
      <c r="B13" s="8" t="s">
        <v>39</v>
      </c>
      <c r="C13" s="11"/>
      <c r="D13" s="11"/>
      <c r="E13" s="10" t="s">
        <v>40</v>
      </c>
      <c r="F13" s="11"/>
      <c r="G13" s="11"/>
      <c r="H13" s="11"/>
      <c r="I13" s="11"/>
      <c r="J13" s="11"/>
      <c r="K13" s="8">
        <v>2130</v>
      </c>
      <c r="L13" s="7">
        <f t="shared" si="1"/>
        <v>48564</v>
      </c>
      <c r="M13" s="7">
        <f t="shared" si="2"/>
        <v>30352.5</v>
      </c>
      <c r="N13" s="7">
        <f t="shared" si="3"/>
        <v>6070.5</v>
      </c>
      <c r="O13" s="7">
        <f t="shared" si="4"/>
        <v>6070.5</v>
      </c>
      <c r="P13" s="7">
        <f t="shared" si="5"/>
        <v>30352.5</v>
      </c>
    </row>
    <row r="14" ht="30" customHeight="1" spans="1:16">
      <c r="A14" s="7">
        <v>5</v>
      </c>
      <c r="B14" s="8" t="s">
        <v>41</v>
      </c>
      <c r="C14" s="11"/>
      <c r="D14" s="11"/>
      <c r="E14" s="10" t="s">
        <v>42</v>
      </c>
      <c r="F14" s="11"/>
      <c r="G14" s="11"/>
      <c r="H14" s="11"/>
      <c r="I14" s="11"/>
      <c r="J14" s="11"/>
      <c r="K14" s="8">
        <v>20836</v>
      </c>
      <c r="L14" s="7">
        <f t="shared" si="1"/>
        <v>475060.8</v>
      </c>
      <c r="M14" s="7">
        <f t="shared" si="2"/>
        <v>296913</v>
      </c>
      <c r="N14" s="7">
        <f t="shared" si="3"/>
        <v>59382.6</v>
      </c>
      <c r="O14" s="7">
        <f t="shared" si="4"/>
        <v>59382.6</v>
      </c>
      <c r="P14" s="7">
        <f t="shared" si="5"/>
        <v>296913</v>
      </c>
    </row>
    <row r="15" ht="30" customHeight="1" spans="1:16">
      <c r="A15" s="7">
        <v>6</v>
      </c>
      <c r="B15" s="8" t="s">
        <v>39</v>
      </c>
      <c r="C15" s="11"/>
      <c r="D15" s="11"/>
      <c r="E15" s="10" t="s">
        <v>43</v>
      </c>
      <c r="F15" s="11"/>
      <c r="G15" s="11"/>
      <c r="H15" s="11"/>
      <c r="I15" s="11"/>
      <c r="J15" s="11"/>
      <c r="K15" s="8">
        <v>2513</v>
      </c>
      <c r="L15" s="7">
        <f t="shared" si="1"/>
        <v>57296.4</v>
      </c>
      <c r="M15" s="7">
        <f t="shared" si="2"/>
        <v>35810.25</v>
      </c>
      <c r="N15" s="7">
        <f t="shared" si="3"/>
        <v>7162.05</v>
      </c>
      <c r="O15" s="7">
        <f t="shared" si="4"/>
        <v>7162.05</v>
      </c>
      <c r="P15" s="7">
        <f t="shared" si="5"/>
        <v>35810.25</v>
      </c>
    </row>
    <row r="16" ht="30" customHeight="1" spans="1:16">
      <c r="A16" s="7">
        <v>7</v>
      </c>
      <c r="B16" s="10" t="s">
        <v>30</v>
      </c>
      <c r="C16" s="11"/>
      <c r="D16" s="11"/>
      <c r="E16" s="10" t="s">
        <v>44</v>
      </c>
      <c r="F16" s="11"/>
      <c r="G16" s="11"/>
      <c r="H16" s="11"/>
      <c r="I16" s="11"/>
      <c r="J16" s="11"/>
      <c r="K16" s="8">
        <v>6108</v>
      </c>
      <c r="L16" s="7">
        <f t="shared" si="1"/>
        <v>139262.4</v>
      </c>
      <c r="M16" s="7">
        <f t="shared" si="2"/>
        <v>87039</v>
      </c>
      <c r="N16" s="7">
        <f t="shared" si="3"/>
        <v>17407.8</v>
      </c>
      <c r="O16" s="7">
        <f t="shared" si="4"/>
        <v>17407.8</v>
      </c>
      <c r="P16" s="7">
        <f t="shared" si="5"/>
        <v>87039</v>
      </c>
    </row>
    <row r="17" ht="30" customHeight="1" spans="1:16">
      <c r="A17" s="7">
        <v>8</v>
      </c>
      <c r="B17" s="8" t="s">
        <v>45</v>
      </c>
      <c r="C17" s="11"/>
      <c r="D17" s="11"/>
      <c r="E17" s="10" t="s">
        <v>46</v>
      </c>
      <c r="F17" s="11"/>
      <c r="G17" s="11"/>
      <c r="H17" s="11"/>
      <c r="I17" s="11"/>
      <c r="J17" s="11"/>
      <c r="K17" s="8">
        <v>2300</v>
      </c>
      <c r="L17" s="7">
        <f t="shared" si="1"/>
        <v>52440</v>
      </c>
      <c r="M17" s="7">
        <f t="shared" si="2"/>
        <v>32775</v>
      </c>
      <c r="N17" s="7">
        <f t="shared" si="3"/>
        <v>6555</v>
      </c>
      <c r="O17" s="7">
        <f t="shared" si="4"/>
        <v>6555</v>
      </c>
      <c r="P17" s="7">
        <f t="shared" si="5"/>
        <v>32775</v>
      </c>
    </row>
    <row r="18" ht="30" customHeight="1" spans="1:16">
      <c r="A18" s="7">
        <v>9</v>
      </c>
      <c r="B18" s="8" t="s">
        <v>47</v>
      </c>
      <c r="C18" s="11"/>
      <c r="D18" s="11"/>
      <c r="E18" s="10" t="s">
        <v>48</v>
      </c>
      <c r="F18" s="11"/>
      <c r="G18" s="11"/>
      <c r="H18" s="11"/>
      <c r="I18" s="11"/>
      <c r="J18" s="11"/>
      <c r="K18" s="8">
        <v>200000</v>
      </c>
      <c r="L18" s="7">
        <f t="shared" si="1"/>
        <v>4560000</v>
      </c>
      <c r="M18" s="7">
        <f t="shared" si="2"/>
        <v>2850000</v>
      </c>
      <c r="N18" s="7">
        <f t="shared" si="3"/>
        <v>570000</v>
      </c>
      <c r="O18" s="7">
        <f t="shared" si="4"/>
        <v>570000</v>
      </c>
      <c r="P18" s="7">
        <f t="shared" si="5"/>
        <v>2850000</v>
      </c>
    </row>
    <row r="19" ht="30" customHeight="1" spans="1:16">
      <c r="A19" s="7">
        <v>10</v>
      </c>
      <c r="B19" s="10" t="s">
        <v>49</v>
      </c>
      <c r="C19" s="11"/>
      <c r="D19" s="11"/>
      <c r="E19" s="10" t="s">
        <v>50</v>
      </c>
      <c r="F19" s="11"/>
      <c r="G19" s="11"/>
      <c r="H19" s="11"/>
      <c r="I19" s="11"/>
      <c r="J19" s="11"/>
      <c r="K19" s="8">
        <v>5000</v>
      </c>
      <c r="L19" s="7">
        <f t="shared" si="1"/>
        <v>114000</v>
      </c>
      <c r="M19" s="7">
        <f t="shared" si="2"/>
        <v>71250</v>
      </c>
      <c r="N19" s="7">
        <f t="shared" si="3"/>
        <v>14250</v>
      </c>
      <c r="O19" s="7">
        <f t="shared" si="4"/>
        <v>14250</v>
      </c>
      <c r="P19" s="7">
        <f t="shared" si="5"/>
        <v>71250</v>
      </c>
    </row>
    <row r="20" ht="30" customHeight="1" spans="1:16">
      <c r="A20" s="7">
        <v>11</v>
      </c>
      <c r="B20" s="8" t="s">
        <v>39</v>
      </c>
      <c r="C20" s="11"/>
      <c r="D20" s="11"/>
      <c r="E20" s="10" t="s">
        <v>51</v>
      </c>
      <c r="F20" s="11"/>
      <c r="G20" s="11"/>
      <c r="H20" s="11"/>
      <c r="I20" s="11"/>
      <c r="J20" s="11"/>
      <c r="K20" s="8">
        <v>1886</v>
      </c>
      <c r="L20" s="7">
        <f t="shared" si="1"/>
        <v>43000.8</v>
      </c>
      <c r="M20" s="7">
        <f t="shared" si="2"/>
        <v>26875.5</v>
      </c>
      <c r="N20" s="7">
        <f t="shared" si="3"/>
        <v>5375.1</v>
      </c>
      <c r="O20" s="7">
        <f t="shared" si="4"/>
        <v>5375.1</v>
      </c>
      <c r="P20" s="7">
        <f t="shared" si="5"/>
        <v>26875.5</v>
      </c>
    </row>
    <row r="21" ht="30" customHeight="1" spans="1:16">
      <c r="A21" s="7">
        <v>12</v>
      </c>
      <c r="B21" s="8" t="s">
        <v>52</v>
      </c>
      <c r="C21" s="11"/>
      <c r="D21" s="11"/>
      <c r="E21" s="10" t="s">
        <v>53</v>
      </c>
      <c r="F21" s="11"/>
      <c r="G21" s="11"/>
      <c r="H21" s="11"/>
      <c r="I21" s="11"/>
      <c r="J21" s="11"/>
      <c r="K21" s="8">
        <v>5470</v>
      </c>
      <c r="L21" s="7">
        <f t="shared" si="1"/>
        <v>124716</v>
      </c>
      <c r="M21" s="7">
        <f t="shared" si="2"/>
        <v>77947.5</v>
      </c>
      <c r="N21" s="7">
        <f t="shared" si="3"/>
        <v>15589.5</v>
      </c>
      <c r="O21" s="7">
        <f t="shared" si="4"/>
        <v>15589.5</v>
      </c>
      <c r="P21" s="7">
        <f t="shared" si="5"/>
        <v>77947.5</v>
      </c>
    </row>
    <row r="22" ht="30" customHeight="1" spans="1:16">
      <c r="A22" s="7">
        <v>13</v>
      </c>
      <c r="B22" s="8" t="s">
        <v>54</v>
      </c>
      <c r="C22" s="11"/>
      <c r="D22" s="11"/>
      <c r="E22" s="10" t="s">
        <v>55</v>
      </c>
      <c r="F22" s="11"/>
      <c r="G22" s="11"/>
      <c r="H22" s="11"/>
      <c r="I22" s="11"/>
      <c r="J22" s="11"/>
      <c r="K22" s="8">
        <v>59834</v>
      </c>
      <c r="L22" s="7">
        <f t="shared" si="1"/>
        <v>1364215.2</v>
      </c>
      <c r="M22" s="7">
        <f t="shared" si="2"/>
        <v>852634.5</v>
      </c>
      <c r="N22" s="7">
        <f t="shared" si="3"/>
        <v>170526.9</v>
      </c>
      <c r="O22" s="7">
        <f t="shared" si="4"/>
        <v>170526.9</v>
      </c>
      <c r="P22" s="7">
        <f t="shared" si="5"/>
        <v>852634.5</v>
      </c>
    </row>
    <row r="23" ht="30" customHeight="1" spans="1:16">
      <c r="A23" s="7">
        <v>14</v>
      </c>
      <c r="B23" s="8" t="s">
        <v>56</v>
      </c>
      <c r="C23" s="11"/>
      <c r="D23" s="11"/>
      <c r="E23" s="10" t="s">
        <v>57</v>
      </c>
      <c r="F23" s="11"/>
      <c r="G23" s="11"/>
      <c r="H23" s="11"/>
      <c r="I23" s="11"/>
      <c r="J23" s="11"/>
      <c r="K23" s="8">
        <v>97920</v>
      </c>
      <c r="L23" s="7">
        <f t="shared" si="1"/>
        <v>2232576</v>
      </c>
      <c r="M23" s="7">
        <f t="shared" si="2"/>
        <v>1395360</v>
      </c>
      <c r="N23" s="7">
        <f t="shared" si="3"/>
        <v>279072</v>
      </c>
      <c r="O23" s="7">
        <f t="shared" si="4"/>
        <v>279072</v>
      </c>
      <c r="P23" s="7">
        <f t="shared" si="5"/>
        <v>1395360</v>
      </c>
    </row>
    <row r="24" ht="30" customHeight="1" spans="1:16">
      <c r="A24" s="7">
        <v>15</v>
      </c>
      <c r="B24" s="8" t="s">
        <v>58</v>
      </c>
      <c r="C24" s="11"/>
      <c r="D24" s="11"/>
      <c r="E24" s="10" t="s">
        <v>59</v>
      </c>
      <c r="F24" s="11"/>
      <c r="G24" s="11"/>
      <c r="H24" s="11"/>
      <c r="I24" s="11"/>
      <c r="J24" s="11"/>
      <c r="K24" s="8">
        <v>46000</v>
      </c>
      <c r="L24" s="7">
        <f t="shared" si="1"/>
        <v>1048800</v>
      </c>
      <c r="M24" s="7">
        <f t="shared" si="2"/>
        <v>655500</v>
      </c>
      <c r="N24" s="7">
        <f t="shared" si="3"/>
        <v>131100</v>
      </c>
      <c r="O24" s="7">
        <f t="shared" si="4"/>
        <v>131100</v>
      </c>
      <c r="P24" s="7">
        <f t="shared" si="5"/>
        <v>655500</v>
      </c>
    </row>
    <row r="25" ht="30" customHeight="1" spans="1:16">
      <c r="A25" s="7">
        <v>16</v>
      </c>
      <c r="B25" s="8" t="s">
        <v>60</v>
      </c>
      <c r="C25" s="11"/>
      <c r="D25" s="11"/>
      <c r="E25" s="10" t="s">
        <v>61</v>
      </c>
      <c r="F25" s="11"/>
      <c r="G25" s="11"/>
      <c r="H25" s="11"/>
      <c r="I25" s="11"/>
      <c r="J25" s="11"/>
      <c r="K25" s="8">
        <v>82000</v>
      </c>
      <c r="L25" s="7">
        <f t="shared" si="1"/>
        <v>1869600</v>
      </c>
      <c r="M25" s="7">
        <f t="shared" si="2"/>
        <v>1168500</v>
      </c>
      <c r="N25" s="7">
        <f t="shared" si="3"/>
        <v>233700</v>
      </c>
      <c r="O25" s="7">
        <f t="shared" si="4"/>
        <v>233700</v>
      </c>
      <c r="P25" s="7">
        <f t="shared" si="5"/>
        <v>1168500</v>
      </c>
    </row>
    <row r="26" ht="24" customHeight="1" spans="1:16">
      <c r="A26" s="7" t="s">
        <v>29</v>
      </c>
      <c r="B26" s="7"/>
      <c r="C26" s="7"/>
      <c r="D26" s="7"/>
      <c r="E26" s="7"/>
      <c r="F26" s="7"/>
      <c r="G26" s="7"/>
      <c r="H26" s="7"/>
      <c r="I26" s="7"/>
      <c r="J26" s="7"/>
      <c r="K26" s="7">
        <f t="shared" ref="K26:P26" si="6">SUM(K10:K25)</f>
        <v>549890</v>
      </c>
      <c r="L26" s="7">
        <f t="shared" si="6"/>
        <v>12537492</v>
      </c>
      <c r="M26" s="7">
        <f t="shared" si="6"/>
        <v>7835932.5</v>
      </c>
      <c r="N26" s="7">
        <f t="shared" si="6"/>
        <v>1567186.5</v>
      </c>
      <c r="O26" s="7">
        <f t="shared" si="6"/>
        <v>1567186.5</v>
      </c>
      <c r="P26" s="7">
        <f t="shared" si="6"/>
        <v>7835932.5</v>
      </c>
    </row>
    <row r="27" ht="30" customHeight="1" spans="1:16">
      <c r="A27" s="7">
        <v>1</v>
      </c>
      <c r="B27" s="8" t="s">
        <v>39</v>
      </c>
      <c r="C27" s="9" t="s">
        <v>62</v>
      </c>
      <c r="D27" s="9" t="s">
        <v>21</v>
      </c>
      <c r="E27" s="10" t="s">
        <v>63</v>
      </c>
      <c r="F27" s="9" t="s">
        <v>64</v>
      </c>
      <c r="G27" s="9" t="s">
        <v>65</v>
      </c>
      <c r="H27" s="9" t="s">
        <v>66</v>
      </c>
      <c r="I27" s="9" t="s">
        <v>66</v>
      </c>
      <c r="J27" s="9" t="s">
        <v>65</v>
      </c>
      <c r="K27" s="8">
        <v>2150</v>
      </c>
      <c r="L27" s="8">
        <f>K27*11.2</f>
        <v>24080</v>
      </c>
      <c r="M27" s="8">
        <f>K27*7</f>
        <v>15050</v>
      </c>
      <c r="N27" s="8">
        <f>K27*1.4</f>
        <v>3010</v>
      </c>
      <c r="O27" s="8">
        <f>K27*1.4</f>
        <v>3010</v>
      </c>
      <c r="P27" s="8">
        <f>K27*7</f>
        <v>15050</v>
      </c>
    </row>
    <row r="28" ht="30" customHeight="1" spans="1:16">
      <c r="A28" s="7">
        <v>2</v>
      </c>
      <c r="B28" s="8" t="s">
        <v>41</v>
      </c>
      <c r="C28" s="11"/>
      <c r="D28" s="11"/>
      <c r="E28" s="10" t="s">
        <v>42</v>
      </c>
      <c r="F28" s="11"/>
      <c r="G28" s="11"/>
      <c r="H28" s="11"/>
      <c r="I28" s="11"/>
      <c r="J28" s="11"/>
      <c r="K28" s="8">
        <v>21660</v>
      </c>
      <c r="L28" s="8">
        <f t="shared" ref="L28:L42" si="7">K28*11.2</f>
        <v>242592</v>
      </c>
      <c r="M28" s="8">
        <f t="shared" ref="M28:M42" si="8">K28*7</f>
        <v>151620</v>
      </c>
      <c r="N28" s="8">
        <f t="shared" ref="N28:N42" si="9">K28*1.4</f>
        <v>30324</v>
      </c>
      <c r="O28" s="8">
        <f t="shared" ref="O28:O42" si="10">K28*1.4</f>
        <v>30324</v>
      </c>
      <c r="P28" s="8">
        <f t="shared" ref="P28:P42" si="11">K28*7</f>
        <v>151620</v>
      </c>
    </row>
    <row r="29" ht="30" customHeight="1" spans="1:16">
      <c r="A29" s="7">
        <v>3</v>
      </c>
      <c r="B29" s="8" t="s">
        <v>39</v>
      </c>
      <c r="C29" s="11"/>
      <c r="D29" s="11"/>
      <c r="E29" s="10" t="s">
        <v>67</v>
      </c>
      <c r="F29" s="11"/>
      <c r="G29" s="11"/>
      <c r="H29" s="11"/>
      <c r="I29" s="11"/>
      <c r="J29" s="11"/>
      <c r="K29" s="8">
        <v>1900</v>
      </c>
      <c r="L29" s="8">
        <f t="shared" si="7"/>
        <v>21280</v>
      </c>
      <c r="M29" s="8">
        <f t="shared" si="8"/>
        <v>13300</v>
      </c>
      <c r="N29" s="8">
        <f t="shared" si="9"/>
        <v>2660</v>
      </c>
      <c r="O29" s="8">
        <f t="shared" si="10"/>
        <v>2660</v>
      </c>
      <c r="P29" s="8">
        <f t="shared" si="11"/>
        <v>13300</v>
      </c>
    </row>
    <row r="30" ht="30" customHeight="1" spans="1:16">
      <c r="A30" s="7">
        <v>4</v>
      </c>
      <c r="B30" s="8" t="s">
        <v>39</v>
      </c>
      <c r="C30" s="11"/>
      <c r="D30" s="11"/>
      <c r="E30" s="10" t="s">
        <v>68</v>
      </c>
      <c r="F30" s="11"/>
      <c r="G30" s="11"/>
      <c r="H30" s="11"/>
      <c r="I30" s="11"/>
      <c r="J30" s="11"/>
      <c r="K30" s="8">
        <v>900</v>
      </c>
      <c r="L30" s="8">
        <f t="shared" si="7"/>
        <v>10080</v>
      </c>
      <c r="M30" s="8">
        <f t="shared" si="8"/>
        <v>6300</v>
      </c>
      <c r="N30" s="8">
        <f t="shared" si="9"/>
        <v>1260</v>
      </c>
      <c r="O30" s="8">
        <f t="shared" si="10"/>
        <v>1260</v>
      </c>
      <c r="P30" s="8">
        <f t="shared" si="11"/>
        <v>6300</v>
      </c>
    </row>
    <row r="31" ht="30" customHeight="1" spans="1:16">
      <c r="A31" s="7">
        <v>5</v>
      </c>
      <c r="B31" s="8" t="s">
        <v>47</v>
      </c>
      <c r="C31" s="11"/>
      <c r="D31" s="11"/>
      <c r="E31" s="10" t="s">
        <v>48</v>
      </c>
      <c r="F31" s="11"/>
      <c r="G31" s="11"/>
      <c r="H31" s="11"/>
      <c r="I31" s="11"/>
      <c r="J31" s="11"/>
      <c r="K31" s="8">
        <v>200000</v>
      </c>
      <c r="L31" s="8">
        <f t="shared" si="7"/>
        <v>2240000</v>
      </c>
      <c r="M31" s="8">
        <f t="shared" si="8"/>
        <v>1400000</v>
      </c>
      <c r="N31" s="8">
        <f t="shared" si="9"/>
        <v>280000</v>
      </c>
      <c r="O31" s="8">
        <f t="shared" si="10"/>
        <v>280000</v>
      </c>
      <c r="P31" s="8">
        <f t="shared" si="11"/>
        <v>1400000</v>
      </c>
    </row>
    <row r="32" ht="30" customHeight="1" spans="1:16">
      <c r="A32" s="7">
        <v>6</v>
      </c>
      <c r="B32" s="8" t="s">
        <v>39</v>
      </c>
      <c r="C32" s="11"/>
      <c r="D32" s="11"/>
      <c r="E32" s="10" t="s">
        <v>69</v>
      </c>
      <c r="F32" s="11"/>
      <c r="G32" s="11"/>
      <c r="H32" s="11"/>
      <c r="I32" s="11"/>
      <c r="J32" s="11"/>
      <c r="K32" s="8">
        <v>800</v>
      </c>
      <c r="L32" s="8">
        <f t="shared" si="7"/>
        <v>8960</v>
      </c>
      <c r="M32" s="8">
        <f t="shared" si="8"/>
        <v>5600</v>
      </c>
      <c r="N32" s="8">
        <f t="shared" si="9"/>
        <v>1120</v>
      </c>
      <c r="O32" s="8">
        <f t="shared" si="10"/>
        <v>1120</v>
      </c>
      <c r="P32" s="8">
        <f t="shared" si="11"/>
        <v>5600</v>
      </c>
    </row>
    <row r="33" ht="30" customHeight="1" spans="1:16">
      <c r="A33" s="7">
        <v>7</v>
      </c>
      <c r="B33" s="8" t="s">
        <v>39</v>
      </c>
      <c r="C33" s="11"/>
      <c r="D33" s="11"/>
      <c r="E33" s="10" t="s">
        <v>70</v>
      </c>
      <c r="F33" s="11"/>
      <c r="G33" s="11"/>
      <c r="H33" s="11"/>
      <c r="I33" s="11"/>
      <c r="J33" s="11"/>
      <c r="K33" s="8">
        <v>2600</v>
      </c>
      <c r="L33" s="8">
        <f t="shared" si="7"/>
        <v>29120</v>
      </c>
      <c r="M33" s="8">
        <f t="shared" si="8"/>
        <v>18200</v>
      </c>
      <c r="N33" s="8">
        <f t="shared" si="9"/>
        <v>3640</v>
      </c>
      <c r="O33" s="8">
        <f t="shared" si="10"/>
        <v>3640</v>
      </c>
      <c r="P33" s="8">
        <f t="shared" si="11"/>
        <v>18200</v>
      </c>
    </row>
    <row r="34" ht="30" customHeight="1" spans="1:16">
      <c r="A34" s="7">
        <v>8</v>
      </c>
      <c r="B34" s="8" t="s">
        <v>54</v>
      </c>
      <c r="C34" s="11"/>
      <c r="D34" s="11"/>
      <c r="E34" s="10" t="s">
        <v>55</v>
      </c>
      <c r="F34" s="11"/>
      <c r="G34" s="11"/>
      <c r="H34" s="11"/>
      <c r="I34" s="11"/>
      <c r="J34" s="11"/>
      <c r="K34" s="8">
        <v>59834</v>
      </c>
      <c r="L34" s="8">
        <f t="shared" si="7"/>
        <v>670140.8</v>
      </c>
      <c r="M34" s="8">
        <f t="shared" si="8"/>
        <v>418838</v>
      </c>
      <c r="N34" s="8">
        <f t="shared" si="9"/>
        <v>83767.6</v>
      </c>
      <c r="O34" s="8">
        <f t="shared" si="10"/>
        <v>83767.6</v>
      </c>
      <c r="P34" s="8">
        <f t="shared" si="11"/>
        <v>418838</v>
      </c>
    </row>
    <row r="35" ht="30" customHeight="1" spans="1:16">
      <c r="A35" s="7">
        <v>9</v>
      </c>
      <c r="B35" s="8" t="s">
        <v>56</v>
      </c>
      <c r="C35" s="11"/>
      <c r="D35" s="11"/>
      <c r="E35" s="10" t="s">
        <v>57</v>
      </c>
      <c r="F35" s="11"/>
      <c r="G35" s="11"/>
      <c r="H35" s="11"/>
      <c r="I35" s="11"/>
      <c r="J35" s="11"/>
      <c r="K35" s="8">
        <v>97920</v>
      </c>
      <c r="L35" s="8">
        <f t="shared" si="7"/>
        <v>1096704</v>
      </c>
      <c r="M35" s="8">
        <f t="shared" si="8"/>
        <v>685440</v>
      </c>
      <c r="N35" s="8">
        <f t="shared" si="9"/>
        <v>137088</v>
      </c>
      <c r="O35" s="8">
        <f t="shared" si="10"/>
        <v>137088</v>
      </c>
      <c r="P35" s="8">
        <f t="shared" si="11"/>
        <v>685440</v>
      </c>
    </row>
    <row r="36" ht="30" customHeight="1" spans="1:16">
      <c r="A36" s="7">
        <v>10</v>
      </c>
      <c r="B36" s="8" t="s">
        <v>58</v>
      </c>
      <c r="C36" s="11"/>
      <c r="D36" s="11"/>
      <c r="E36" s="10" t="s">
        <v>59</v>
      </c>
      <c r="F36" s="11"/>
      <c r="G36" s="11"/>
      <c r="H36" s="11"/>
      <c r="I36" s="11"/>
      <c r="J36" s="11"/>
      <c r="K36" s="8">
        <v>32200</v>
      </c>
      <c r="L36" s="8">
        <f t="shared" si="7"/>
        <v>360640</v>
      </c>
      <c r="M36" s="8">
        <f t="shared" si="8"/>
        <v>225400</v>
      </c>
      <c r="N36" s="8">
        <f t="shared" si="9"/>
        <v>45080</v>
      </c>
      <c r="O36" s="8">
        <f t="shared" si="10"/>
        <v>45080</v>
      </c>
      <c r="P36" s="8">
        <f t="shared" si="11"/>
        <v>225400</v>
      </c>
    </row>
    <row r="37" ht="30" customHeight="1" spans="1:16">
      <c r="A37" s="7">
        <v>11</v>
      </c>
      <c r="B37" s="8" t="s">
        <v>39</v>
      </c>
      <c r="C37" s="11"/>
      <c r="D37" s="11"/>
      <c r="E37" s="10" t="s">
        <v>71</v>
      </c>
      <c r="F37" s="11"/>
      <c r="G37" s="11"/>
      <c r="H37" s="11"/>
      <c r="I37" s="11"/>
      <c r="J37" s="11"/>
      <c r="K37" s="8">
        <v>1330</v>
      </c>
      <c r="L37" s="8">
        <f t="shared" si="7"/>
        <v>14896</v>
      </c>
      <c r="M37" s="8">
        <f t="shared" si="8"/>
        <v>9310</v>
      </c>
      <c r="N37" s="8">
        <f t="shared" si="9"/>
        <v>1862</v>
      </c>
      <c r="O37" s="8">
        <f t="shared" si="10"/>
        <v>1862</v>
      </c>
      <c r="P37" s="8">
        <f t="shared" si="11"/>
        <v>9310</v>
      </c>
    </row>
    <row r="38" ht="30" customHeight="1" spans="1:16">
      <c r="A38" s="7">
        <v>12</v>
      </c>
      <c r="B38" s="8" t="s">
        <v>60</v>
      </c>
      <c r="C38" s="11"/>
      <c r="D38" s="11"/>
      <c r="E38" s="10" t="s">
        <v>61</v>
      </c>
      <c r="F38" s="11"/>
      <c r="G38" s="11"/>
      <c r="H38" s="11"/>
      <c r="I38" s="11"/>
      <c r="J38" s="11"/>
      <c r="K38" s="8">
        <v>82000</v>
      </c>
      <c r="L38" s="8">
        <f t="shared" si="7"/>
        <v>918400</v>
      </c>
      <c r="M38" s="8">
        <f t="shared" si="8"/>
        <v>574000</v>
      </c>
      <c r="N38" s="8">
        <f t="shared" si="9"/>
        <v>114800</v>
      </c>
      <c r="O38" s="8">
        <f t="shared" si="10"/>
        <v>114800</v>
      </c>
      <c r="P38" s="8">
        <f t="shared" si="11"/>
        <v>574000</v>
      </c>
    </row>
    <row r="39" ht="24" customHeight="1" spans="1:16">
      <c r="A39" s="12" t="s">
        <v>29</v>
      </c>
      <c r="B39" s="13"/>
      <c r="C39" s="13"/>
      <c r="D39" s="13"/>
      <c r="E39" s="13"/>
      <c r="F39" s="13"/>
      <c r="G39" s="13"/>
      <c r="H39" s="13"/>
      <c r="I39" s="19"/>
      <c r="J39" s="19"/>
      <c r="K39" s="7">
        <f t="shared" ref="K39:P39" si="12">SUM(K27:K38)</f>
        <v>503294</v>
      </c>
      <c r="L39" s="7">
        <f t="shared" si="12"/>
        <v>5636892.8</v>
      </c>
      <c r="M39" s="7">
        <f t="shared" si="12"/>
        <v>3523058</v>
      </c>
      <c r="N39" s="7">
        <f t="shared" si="12"/>
        <v>704611.6</v>
      </c>
      <c r="O39" s="7">
        <f t="shared" si="12"/>
        <v>704611.6</v>
      </c>
      <c r="P39" s="7">
        <f t="shared" si="12"/>
        <v>3523058</v>
      </c>
    </row>
    <row r="40" ht="53" customHeight="1" spans="1:16">
      <c r="A40" s="7">
        <v>1</v>
      </c>
      <c r="B40" s="8" t="s">
        <v>72</v>
      </c>
      <c r="C40" s="9" t="s">
        <v>73</v>
      </c>
      <c r="D40" s="9" t="s">
        <v>21</v>
      </c>
      <c r="E40" s="10" t="s">
        <v>74</v>
      </c>
      <c r="F40" s="9" t="s">
        <v>75</v>
      </c>
      <c r="G40" s="9" t="s">
        <v>76</v>
      </c>
      <c r="H40" s="9" t="s">
        <v>77</v>
      </c>
      <c r="I40" s="9" t="s">
        <v>77</v>
      </c>
      <c r="J40" s="9" t="s">
        <v>76</v>
      </c>
      <c r="K40" s="8">
        <v>7445732</v>
      </c>
      <c r="L40" s="18">
        <v>0</v>
      </c>
      <c r="M40" s="18">
        <v>1608278.11</v>
      </c>
      <c r="N40" s="18">
        <v>402069.53</v>
      </c>
      <c r="O40" s="18">
        <v>402069.53</v>
      </c>
      <c r="P40" s="18">
        <v>1608278.11</v>
      </c>
    </row>
    <row r="41" ht="26.1" customHeight="1" spans="1:16">
      <c r="A41" s="7" t="s">
        <v>29</v>
      </c>
      <c r="B41" s="7"/>
      <c r="C41" s="7"/>
      <c r="D41" s="7"/>
      <c r="E41" s="7"/>
      <c r="F41" s="7"/>
      <c r="G41" s="7"/>
      <c r="H41" s="7"/>
      <c r="I41" s="7"/>
      <c r="J41" s="7"/>
      <c r="K41" s="7">
        <f t="shared" ref="K41:P41" si="13">SUM(K40:K40)</f>
        <v>7445732</v>
      </c>
      <c r="L41" s="7">
        <f t="shared" si="13"/>
        <v>0</v>
      </c>
      <c r="M41" s="7">
        <f t="shared" si="13"/>
        <v>1608278.11</v>
      </c>
      <c r="N41" s="7">
        <f t="shared" si="13"/>
        <v>402069.53</v>
      </c>
      <c r="O41" s="7">
        <f t="shared" si="13"/>
        <v>402069.53</v>
      </c>
      <c r="P41" s="7">
        <f t="shared" si="13"/>
        <v>1608278.11</v>
      </c>
    </row>
  </sheetData>
  <mergeCells count="39">
    <mergeCell ref="A3:P3"/>
    <mergeCell ref="F4:J4"/>
    <mergeCell ref="A9:I9"/>
    <mergeCell ref="A26:I26"/>
    <mergeCell ref="A39:I39"/>
    <mergeCell ref="A41:I41"/>
    <mergeCell ref="A4:A5"/>
    <mergeCell ref="B4:B5"/>
    <mergeCell ref="C4:C5"/>
    <mergeCell ref="C6:C8"/>
    <mergeCell ref="C10:C25"/>
    <mergeCell ref="C27:C38"/>
    <mergeCell ref="D4:D5"/>
    <mergeCell ref="D6:D8"/>
    <mergeCell ref="D10:D25"/>
    <mergeCell ref="D27:D38"/>
    <mergeCell ref="E4:E5"/>
    <mergeCell ref="F6:F8"/>
    <mergeCell ref="F10:F25"/>
    <mergeCell ref="F27:F38"/>
    <mergeCell ref="G6:G8"/>
    <mergeCell ref="G10:G25"/>
    <mergeCell ref="G27:G38"/>
    <mergeCell ref="H6:H8"/>
    <mergeCell ref="H10:H25"/>
    <mergeCell ref="H27:H38"/>
    <mergeCell ref="I6:I8"/>
    <mergeCell ref="I10:I25"/>
    <mergeCell ref="I27:I38"/>
    <mergeCell ref="J6:J8"/>
    <mergeCell ref="J10:J25"/>
    <mergeCell ref="J27:J38"/>
    <mergeCell ref="K4:K5"/>
    <mergeCell ref="L4:L5"/>
    <mergeCell ref="M4:M5"/>
    <mergeCell ref="N4:N5"/>
    <mergeCell ref="O4:O5"/>
    <mergeCell ref="P4:P5"/>
    <mergeCell ref="A1:P2"/>
  </mergeCells>
  <pageMargins left="0.700694444444445" right="0.700694444444445" top="0.751388888888889" bottom="0.597916666666667" header="0.298611111111111" footer="0.298611111111111"/>
  <pageSetup paperSize="9" scale="93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邓斌</dc:creator>
  <cp:lastModifiedBy>334</cp:lastModifiedBy>
  <dcterms:created xsi:type="dcterms:W3CDTF">2006-09-13T11:21:00Z</dcterms:created>
  <cp:lastPrinted>2021-10-21T08:47:00Z</cp:lastPrinted>
  <dcterms:modified xsi:type="dcterms:W3CDTF">2025-01-20T09:10:16Z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34C909F0CBBF43338863AB833DC6C47B</vt:lpwstr>
  </property>
</Properties>
</file>